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socc.edu\Private\Departments\Nursing\Application\"/>
    </mc:Choice>
  </mc:AlternateContent>
  <xr:revisionPtr revIDLastSave="0" documentId="13_ncr:1_{6475F903-9243-43EE-879E-06C1D3274CB4}" xr6:coauthVersionLast="47" xr6:coauthVersionMax="47" xr10:uidLastSave="{00000000-0000-0000-0000-000000000000}"/>
  <bookViews>
    <workbookView xWindow="-120" yWindow="-120" windowWidth="51840" windowHeight="21240" xr2:uid="{00000000-000D-0000-FFFF-FFFF00000000}"/>
  </bookViews>
  <sheets>
    <sheet name="GPA" sheetId="1" r:id="rId1"/>
    <sheet name="App Points" sheetId="3" r:id="rId2"/>
    <sheet name="Program Guide" sheetId="2" r:id="rId3"/>
  </sheets>
  <definedNames>
    <definedName name="COMM__SELECT_COURSE">GPA!$B$18</definedName>
    <definedName name="_xlnm.Print_Area" localSheetId="1">'App Points'!$A$1:$H$28</definedName>
    <definedName name="_xlnm.Print_Area" localSheetId="0">GPA!$B$1:$J$43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3" l="1"/>
  <c r="D22" i="3"/>
  <c r="D6" i="3"/>
  <c r="D23" i="3"/>
  <c r="D16" i="3"/>
  <c r="D19" i="3"/>
  <c r="D18" i="3"/>
  <c r="D17" i="3"/>
  <c r="D20" i="3"/>
  <c r="D9" i="3"/>
  <c r="J18" i="1"/>
  <c r="E18" i="1"/>
  <c r="B25" i="3" l="1"/>
  <c r="D15" i="3"/>
  <c r="D12" i="3"/>
  <c r="D13" i="3"/>
  <c r="D14" i="3"/>
  <c r="D11" i="3"/>
  <c r="D10" i="3"/>
  <c r="R9" i="3"/>
  <c r="R8" i="3"/>
  <c r="R7" i="3"/>
  <c r="R10" i="3" l="1"/>
  <c r="C5" i="3" s="1"/>
  <c r="D5" i="3" s="1"/>
  <c r="J20" i="1" l="1"/>
  <c r="J19" i="1"/>
  <c r="J15" i="1"/>
  <c r="J14" i="1"/>
  <c r="J13" i="1"/>
  <c r="J12" i="1"/>
  <c r="J11" i="1"/>
  <c r="J10" i="1"/>
  <c r="J9" i="1"/>
  <c r="J8" i="1"/>
  <c r="J17" i="1"/>
  <c r="J16" i="1"/>
  <c r="J7" i="1"/>
  <c r="E19" i="1"/>
  <c r="I19" i="1" s="1"/>
  <c r="E14" i="1"/>
  <c r="I14" i="1" s="1"/>
  <c r="E13" i="1"/>
  <c r="I13" i="1" s="1"/>
  <c r="E12" i="1"/>
  <c r="I12" i="1" s="1"/>
  <c r="E11" i="1"/>
  <c r="I11" i="1" s="1"/>
  <c r="E10" i="1"/>
  <c r="I10" i="1" s="1"/>
  <c r="E9" i="1"/>
  <c r="I9" i="1" s="1"/>
  <c r="E8" i="1"/>
  <c r="I8" i="1" s="1"/>
  <c r="E20" i="1"/>
  <c r="I20" i="1" s="1"/>
  <c r="E15" i="1"/>
  <c r="I15" i="1" s="1"/>
  <c r="I18" i="1"/>
  <c r="E17" i="1"/>
  <c r="I17" i="1" s="1"/>
  <c r="E16" i="1"/>
  <c r="I16" i="1" s="1"/>
  <c r="E7" i="1"/>
  <c r="I7" i="1" s="1"/>
  <c r="G8" i="1"/>
  <c r="G9" i="1"/>
  <c r="G10" i="1"/>
  <c r="G11" i="1"/>
  <c r="G12" i="1"/>
  <c r="G13" i="1"/>
  <c r="G14" i="1"/>
  <c r="G15" i="1"/>
  <c r="G16" i="1"/>
  <c r="G17" i="1"/>
  <c r="G18" i="1"/>
  <c r="G19" i="1"/>
  <c r="G20" i="1"/>
  <c r="G7" i="1"/>
  <c r="E23" i="1" l="1"/>
  <c r="C7" i="3" s="1"/>
  <c r="D7" i="3" s="1"/>
  <c r="I21" i="1"/>
  <c r="E21" i="1"/>
  <c r="I23" i="1" l="1"/>
  <c r="C4" i="3" s="1"/>
  <c r="O10" i="3" s="1"/>
  <c r="O6" i="3" l="1"/>
  <c r="O5" i="3"/>
  <c r="O13" i="3"/>
  <c r="O11" i="3"/>
  <c r="O9" i="3"/>
  <c r="O8" i="3"/>
  <c r="O7" i="3"/>
  <c r="O12" i="3"/>
  <c r="O14" i="3" l="1"/>
  <c r="P15" i="3" s="1"/>
  <c r="D4" i="3" l="1"/>
  <c r="D2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Stalcup, Jade</author>
  </authors>
  <commentList>
    <comment ref="B20" authorId="0" shapeId="0" xr:uid="{00000000-0006-0000-0000-000001000000}">
      <text>
        <r>
          <rPr>
            <sz val="8"/>
            <color indexed="81"/>
            <rFont val="Tahoma"/>
            <family val="2"/>
          </rPr>
          <t>WR must be 8 or 9 credits. If your WR 121 &amp; WR 122 only equate to 6 credits, you must take WR 123 or WR 227.</t>
        </r>
      </text>
    </comment>
  </commentList>
</comments>
</file>

<file path=xl/sharedStrings.xml><?xml version="1.0" encoding="utf-8"?>
<sst xmlns="http://schemas.openxmlformats.org/spreadsheetml/2006/main" count="270" uniqueCount="216">
  <si>
    <t>Student Name:</t>
  </si>
  <si>
    <t>ID #:</t>
  </si>
  <si>
    <t>COURSE NUMBER</t>
  </si>
  <si>
    <t>COURSE NAME</t>
  </si>
  <si>
    <t>LETTER GRADE</t>
  </si>
  <si>
    <t>CREDIT HOURS</t>
  </si>
  <si>
    <t>NUMERIC GRADE</t>
  </si>
  <si>
    <t>GRADE POINTS</t>
  </si>
  <si>
    <t>BI 231</t>
  </si>
  <si>
    <t>Anatomy &amp; Physiology I</t>
  </si>
  <si>
    <t>X</t>
  </si>
  <si>
    <t>=</t>
  </si>
  <si>
    <t>BI 232</t>
  </si>
  <si>
    <t>Anatomy &amp; Physiology II</t>
  </si>
  <si>
    <t>BI 233</t>
  </si>
  <si>
    <t>Anatomy &amp; Physiology III</t>
  </si>
  <si>
    <t>PHL 102</t>
  </si>
  <si>
    <t>Ethics</t>
  </si>
  <si>
    <t>Chemistry</t>
  </si>
  <si>
    <t>Computer Competency</t>
  </si>
  <si>
    <t>WR 121</t>
  </si>
  <si>
    <t>WR 122</t>
  </si>
  <si>
    <t>BI 234</t>
  </si>
  <si>
    <t>PSY 237</t>
  </si>
  <si>
    <t>Life Span Development</t>
  </si>
  <si>
    <t>Math Competency</t>
  </si>
  <si>
    <t>FN 225</t>
  </si>
  <si>
    <t>Nutrition</t>
  </si>
  <si>
    <t>TOTALS</t>
  </si>
  <si>
    <t>GPA</t>
  </si>
  <si>
    <t>A</t>
  </si>
  <si>
    <t>B</t>
  </si>
  <si>
    <t>C</t>
  </si>
  <si>
    <t>ANTH 221</t>
  </si>
  <si>
    <t>ANTH 222</t>
  </si>
  <si>
    <t>ANTH 223</t>
  </si>
  <si>
    <t>Microbiology</t>
  </si>
  <si>
    <t>MTH 95/105 or higher</t>
  </si>
  <si>
    <t>D</t>
  </si>
  <si>
    <t>F</t>
  </si>
  <si>
    <t>enrolled(WI)</t>
  </si>
  <si>
    <t>enrolled(SU)</t>
  </si>
  <si>
    <t>enrolled(FA)</t>
  </si>
  <si>
    <t>S</t>
  </si>
  <si>
    <t>CIS 120</t>
  </si>
  <si>
    <t>Math:</t>
  </si>
  <si>
    <t>MTH 95</t>
  </si>
  <si>
    <t>MTH 105</t>
  </si>
  <si>
    <t>MTH 111</t>
  </si>
  <si>
    <t>MTH 112</t>
  </si>
  <si>
    <t>MTH (higher)</t>
  </si>
  <si>
    <t>PE:</t>
  </si>
  <si>
    <t>HE 250</t>
  </si>
  <si>
    <t>PE 231</t>
  </si>
  <si>
    <t>PE 185 x3</t>
  </si>
  <si>
    <t>BI 149</t>
  </si>
  <si>
    <t>Human Genetics</t>
  </si>
  <si>
    <t>PHL 103</t>
  </si>
  <si>
    <t xml:space="preserve">Personal Health </t>
  </si>
  <si>
    <t>Intro Logic &amp; Critical Thnkg</t>
  </si>
  <si>
    <t>In-Program Courses (these are not prerequisites)</t>
  </si>
  <si>
    <t xml:space="preserve">Courses that do not have the NRS prefix may also be offered in terms other than those specified. You may take them in a term prior to when they are recommended in the planning sheet document; but since each quarter is a prerequisite to the next quarter, you cannot take them in a term after the term they are listed. </t>
  </si>
  <si>
    <t xml:space="preserve">https://ecatalog.socc.edu/programsaz/associate-applied-science-nursing/#programguidetext </t>
  </si>
  <si>
    <t>Grade:</t>
  </si>
  <si>
    <t>ANTH:</t>
  </si>
  <si>
    <t>CHEM:</t>
  </si>
  <si>
    <t>CHEM 110</t>
  </si>
  <si>
    <t>CHEM 221, 222 &amp; 223</t>
  </si>
  <si>
    <t>OTHER CHEM SERIES</t>
  </si>
  <si>
    <t>English Composition (4 CR)</t>
  </si>
  <si>
    <t>ANTH: SELECT COURSE</t>
  </si>
  <si>
    <t>CHEM: SELECT COURSE</t>
  </si>
  <si>
    <t>NRS 230</t>
  </si>
  <si>
    <t>NRS 231</t>
  </si>
  <si>
    <t>NRS 232</t>
  </si>
  <si>
    <t>Pathophysiological Processes I</t>
  </si>
  <si>
    <t>Clinical Pharmacology I</t>
  </si>
  <si>
    <t>Clinical Pharmacology II</t>
  </si>
  <si>
    <t>NRS 233</t>
  </si>
  <si>
    <t>Pathophysiological Processes II</t>
  </si>
  <si>
    <t>NRS 110</t>
  </si>
  <si>
    <t>Found of NRS Health Promotion</t>
  </si>
  <si>
    <t>Must be admitted to the nursing program.</t>
  </si>
  <si>
    <t>NRS 111</t>
  </si>
  <si>
    <t>NRS 112</t>
  </si>
  <si>
    <t>Found of NRS in Chronic Illness I</t>
  </si>
  <si>
    <t>Found of NRS in Acute I</t>
  </si>
  <si>
    <t>NRS 222</t>
  </si>
  <si>
    <t>Found of NRS Acute Care II/End of Life</t>
  </si>
  <si>
    <t>NRS 221</t>
  </si>
  <si>
    <t>Found of NRS in Chronic Illness II</t>
  </si>
  <si>
    <t>NRS 224</t>
  </si>
  <si>
    <t>Scope of Practice/Integrated Practicum</t>
  </si>
  <si>
    <t>Must be admitted to the nursing program or transferred from LPN school.</t>
  </si>
  <si>
    <r>
      <t xml:space="preserve">To be completed during the </t>
    </r>
    <r>
      <rPr>
        <sz val="9"/>
        <color rgb="FFFF0000"/>
        <rFont val="Arial"/>
        <family val="2"/>
      </rPr>
      <t>1st term of nursing program or before</t>
    </r>
    <r>
      <rPr>
        <sz val="9"/>
        <rFont val="Arial"/>
        <family val="2"/>
      </rPr>
      <t>.</t>
    </r>
  </si>
  <si>
    <r>
      <t xml:space="preserve">To be completed during the </t>
    </r>
    <r>
      <rPr>
        <sz val="9"/>
        <color rgb="FFFF0000"/>
        <rFont val="Arial"/>
        <family val="2"/>
      </rPr>
      <t>2nd term of nursing program or before</t>
    </r>
    <r>
      <rPr>
        <sz val="9"/>
        <rFont val="Arial"/>
        <family val="2"/>
      </rPr>
      <t>.</t>
    </r>
  </si>
  <si>
    <t>HEALTH: SELECT COURSE</t>
  </si>
  <si>
    <t>Southwestern's Nursing Prerequisite Planning Chart</t>
  </si>
  <si>
    <t xml:space="preserve">A minimum of 30 credits of the 52 listed below must be completed by the end of Fall term prior to the application deadline to be considered eligible (including Anatomy and Physiology I/BI 231.) Official transcripts must be submitted by the 5pm, February 15th deadline. All 52 credits must be earned with a “C” grade or higher prior to the first term of the nursing program. The most recent grade will be used for classes that are retaken, if more than two attempts have been made within seven years, the 2nd attempt is used to calculate GPA points. All A&amp;P classes must be completed within seven years. Classes taken at other colleges can only be deemed equivalent by SWOCC’s Transcript Evaluator based on curriculum content. Classes with the same course title and/or number may not transfer in as equivalent. </t>
  </si>
  <si>
    <t>**All yellow fields must be completed**</t>
  </si>
  <si>
    <t>Summer</t>
  </si>
  <si>
    <t>15 Credits</t>
  </si>
  <si>
    <t>Fall</t>
  </si>
  <si>
    <t xml:space="preserve">Winter </t>
  </si>
  <si>
    <t>Spring</t>
  </si>
  <si>
    <t>16 Credits</t>
  </si>
  <si>
    <t>11 Credits</t>
  </si>
  <si>
    <t>10 Credits</t>
  </si>
  <si>
    <t>Finish Remaining 52 Prerequisite Credits</t>
  </si>
  <si>
    <t>Winter</t>
  </si>
  <si>
    <t>NRS 110
(9)</t>
  </si>
  <si>
    <t>BI 149
(3)</t>
  </si>
  <si>
    <t>NRS 111
(6)</t>
  </si>
  <si>
    <t>MTH 243
(4)</t>
  </si>
  <si>
    <t>13 Credits</t>
  </si>
  <si>
    <t>NRS 112
(6)</t>
  </si>
  <si>
    <t>PHL 103
(3)</t>
  </si>
  <si>
    <t>NRS 222
(9)</t>
  </si>
  <si>
    <t>18 Credits</t>
  </si>
  <si>
    <t>NRS 221 
(9)</t>
  </si>
  <si>
    <t>NRS 224
(9)</t>
  </si>
  <si>
    <t>Elective*
(3)</t>
  </si>
  <si>
    <r>
      <rPr>
        <sz val="6"/>
        <rFont val="Arial"/>
        <family val="2"/>
      </rPr>
      <t>Any 200 level Soc Science</t>
    </r>
    <r>
      <rPr>
        <sz val="10"/>
        <rFont val="Arial"/>
        <family val="2"/>
      </rPr>
      <t>*
(3)</t>
    </r>
  </si>
  <si>
    <r>
      <rPr>
        <sz val="6"/>
        <rFont val="Arial"/>
        <family val="2"/>
      </rPr>
      <t>Humanities/Soc or Natural Sciences</t>
    </r>
    <r>
      <rPr>
        <sz val="10"/>
        <rFont val="Arial"/>
        <family val="2"/>
      </rPr>
      <t>*
(3)</t>
    </r>
  </si>
  <si>
    <t>Nursing, Associate of Applied Science</t>
  </si>
  <si>
    <t>Thirty (30) of the following 52 credits must be completed by the end of fall term prior to the application deadline and must include Anatomy and Physiology I. Applicants must have eight (8) credits of writing.</t>
  </si>
  <si>
    <t>FN 225
(4)</t>
  </si>
  <si>
    <t>CIS 120
(4)</t>
  </si>
  <si>
    <t>BI 234
(4)</t>
  </si>
  <si>
    <t>WR 121
(4)</t>
  </si>
  <si>
    <t>BI 232
(4)</t>
  </si>
  <si>
    <t>PHL 102
(3)</t>
  </si>
  <si>
    <t>WR 122
(4)</t>
  </si>
  <si>
    <t>BI 233
(4)</t>
  </si>
  <si>
    <t>PSY 237
(3)</t>
  </si>
  <si>
    <r>
      <t>CHEM 110</t>
    </r>
    <r>
      <rPr>
        <b/>
        <vertAlign val="superscript"/>
        <sz val="10"/>
        <rFont val="Arial"/>
        <family val="2"/>
      </rPr>
      <t>1</t>
    </r>
    <r>
      <rPr>
        <sz val="10"/>
        <rFont val="Arial"/>
        <family val="2"/>
      </rPr>
      <t xml:space="preserve">
(4)</t>
    </r>
  </si>
  <si>
    <r>
      <rPr>
        <b/>
        <vertAlign val="superscript"/>
        <sz val="10"/>
        <rFont val="Arial"/>
        <family val="2"/>
      </rPr>
      <t>1</t>
    </r>
    <r>
      <rPr>
        <sz val="10"/>
        <rFont val="Arial"/>
        <family val="2"/>
      </rPr>
      <t xml:space="preserve">Students applying for the nursing program must have completed either a 200-level general chemistry sequence or CHEM110 Foundations of General, Organic, and Biochemistry </t>
    </r>
  </si>
  <si>
    <r>
      <t>BI 231</t>
    </r>
    <r>
      <rPr>
        <b/>
        <vertAlign val="superscript"/>
        <sz val="10"/>
        <rFont val="Arial"/>
        <family val="2"/>
      </rPr>
      <t>2</t>
    </r>
    <r>
      <rPr>
        <sz val="10"/>
        <rFont val="Arial"/>
        <family val="2"/>
      </rPr>
      <t xml:space="preserve">
(4)</t>
    </r>
  </si>
  <si>
    <r>
      <t>MTH 95</t>
    </r>
    <r>
      <rPr>
        <b/>
        <vertAlign val="superscript"/>
        <sz val="10"/>
        <rFont val="Arial"/>
        <family val="2"/>
      </rPr>
      <t>3</t>
    </r>
    <r>
      <rPr>
        <sz val="10"/>
        <rFont val="Arial"/>
        <family val="2"/>
      </rPr>
      <t xml:space="preserve">
(4)</t>
    </r>
  </si>
  <si>
    <r>
      <rPr>
        <b/>
        <vertAlign val="superscript"/>
        <sz val="10"/>
        <rFont val="Arial"/>
        <family val="2"/>
      </rPr>
      <t>3</t>
    </r>
    <r>
      <rPr>
        <sz val="10"/>
        <rFont val="Arial"/>
        <family val="2"/>
      </rPr>
      <t>MTH95, MTH105, or higher, excluding MTH211 will satisfy this requirement.</t>
    </r>
  </si>
  <si>
    <r>
      <rPr>
        <b/>
        <vertAlign val="superscript"/>
        <sz val="10"/>
        <rFont val="Arial"/>
        <family val="2"/>
      </rPr>
      <t>2</t>
    </r>
    <r>
      <rPr>
        <sz val="10"/>
        <rFont val="Arial"/>
        <family val="2"/>
      </rPr>
      <t>Students must have completed BI231 Human Anatomy and Physiology I prior to submitting an application.</t>
    </r>
  </si>
  <si>
    <r>
      <t>ANTH 221</t>
    </r>
    <r>
      <rPr>
        <b/>
        <vertAlign val="superscript"/>
        <sz val="10"/>
        <rFont val="Arial"/>
        <family val="2"/>
      </rPr>
      <t>4</t>
    </r>
    <r>
      <rPr>
        <sz val="10"/>
        <rFont val="Arial"/>
        <family val="2"/>
      </rPr>
      <t xml:space="preserve">
(3)</t>
    </r>
  </si>
  <si>
    <r>
      <rPr>
        <b/>
        <vertAlign val="superscript"/>
        <sz val="10"/>
        <rFont val="Arial"/>
        <family val="2"/>
      </rPr>
      <t>4</t>
    </r>
    <r>
      <rPr>
        <sz val="10"/>
        <rFont val="Arial"/>
        <family val="2"/>
      </rPr>
      <t>ANTH222, ANTH223 may be substituted for ANTH221.</t>
    </r>
  </si>
  <si>
    <r>
      <rPr>
        <b/>
        <vertAlign val="superscript"/>
        <sz val="10"/>
        <rFont val="Arial"/>
        <family val="2"/>
      </rPr>
      <t>5</t>
    </r>
    <r>
      <rPr>
        <sz val="10"/>
        <rFont val="Arial"/>
        <family val="2"/>
      </rPr>
      <t>PE231, HE250, or three (3) credits of PE185 sport/activity courses will satisfy this requirement.</t>
    </r>
  </si>
  <si>
    <r>
      <rPr>
        <b/>
        <sz val="10"/>
        <rFont val="Arial"/>
        <family val="2"/>
      </rPr>
      <t>*</t>
    </r>
    <r>
      <rPr>
        <sz val="10"/>
        <rFont val="Arial"/>
        <family val="2"/>
      </rPr>
      <t>Prerequisite courses cover these requirements.</t>
    </r>
  </si>
  <si>
    <t>Pre-Program Courses (52 credits)</t>
  </si>
  <si>
    <t>Program Guide (91 credits)</t>
  </si>
  <si>
    <r>
      <t>HE 250</t>
    </r>
    <r>
      <rPr>
        <vertAlign val="superscript"/>
        <sz val="10"/>
        <rFont val="Arial"/>
        <family val="2"/>
      </rPr>
      <t>5</t>
    </r>
    <r>
      <rPr>
        <sz val="10"/>
        <rFont val="Arial"/>
        <family val="2"/>
      </rPr>
      <t xml:space="preserve">
(3)</t>
    </r>
  </si>
  <si>
    <t>12 Credits</t>
  </si>
  <si>
    <t>NRS 230
(3)</t>
  </si>
  <si>
    <t>NRS 231
(3)</t>
  </si>
  <si>
    <t>Cultural Anthropology</t>
  </si>
  <si>
    <t>Total Credits</t>
  </si>
  <si>
    <t>If grades are less than a C, credit hours and/or GPA may not reflect.</t>
  </si>
  <si>
    <r>
      <t xml:space="preserve">To be completed during the </t>
    </r>
    <r>
      <rPr>
        <sz val="9"/>
        <color rgb="FFFF0000"/>
        <rFont val="Arial"/>
        <family val="2"/>
      </rPr>
      <t>3rd term of nursing program or before</t>
    </r>
    <r>
      <rPr>
        <sz val="9"/>
        <rFont val="Arial"/>
        <family val="2"/>
      </rPr>
      <t>.</t>
    </r>
  </si>
  <si>
    <r>
      <t xml:space="preserve">To be completed during the </t>
    </r>
    <r>
      <rPr>
        <sz val="9"/>
        <color rgb="FFFF0000"/>
        <rFont val="Arial"/>
        <family val="2"/>
      </rPr>
      <t>4th term of the nursing program or before</t>
    </r>
    <r>
      <rPr>
        <sz val="9"/>
        <rFont val="Arial"/>
        <family val="2"/>
      </rPr>
      <t>.</t>
    </r>
  </si>
  <si>
    <t>Prerequisite GPA:</t>
  </si>
  <si>
    <t>Completion of A&amp;P:</t>
  </si>
  <si>
    <t>Prior Degree:</t>
  </si>
  <si>
    <t>Completion of all Prereqs:</t>
  </si>
  <si>
    <t>SWOCC Experiences &amp; Attributes = 30 points</t>
  </si>
  <si>
    <t>Veteran Status:</t>
  </si>
  <si>
    <t>TRiO SSS:</t>
  </si>
  <si>
    <t>First Generation</t>
  </si>
  <si>
    <t>Low-Income:</t>
  </si>
  <si>
    <t>Documented Disability:</t>
  </si>
  <si>
    <t>Bilingual:</t>
  </si>
  <si>
    <t>Work Experience:</t>
  </si>
  <si>
    <t>GPA points</t>
  </si>
  <si>
    <t>3.8-4.0=</t>
  </si>
  <si>
    <t>3.7-3.79=</t>
  </si>
  <si>
    <t>3.6-3.69=</t>
  </si>
  <si>
    <t>3.5-3.59=</t>
  </si>
  <si>
    <t>3.4-3.49=</t>
  </si>
  <si>
    <t>3.33-3.39=</t>
  </si>
  <si>
    <t>3.2-3.32=</t>
  </si>
  <si>
    <t>3.15-3.19=</t>
  </si>
  <si>
    <t>3.0-3.14-</t>
  </si>
  <si>
    <t>sum</t>
  </si>
  <si>
    <t>Y/N Drop Boxes</t>
  </si>
  <si>
    <t>Y</t>
  </si>
  <si>
    <t>N</t>
  </si>
  <si>
    <t>A &amp; P GPA - BI 231</t>
  </si>
  <si>
    <t>A &amp; P GPA - BI 232</t>
  </si>
  <si>
    <t>A &amp; P GPA - BI 233</t>
  </si>
  <si>
    <t>AP Sequence</t>
  </si>
  <si>
    <t>Degree drop down</t>
  </si>
  <si>
    <t>M</t>
  </si>
  <si>
    <t>Local Resident?</t>
  </si>
  <si>
    <t>, you have:</t>
  </si>
  <si>
    <t xml:space="preserve">*Please note that these are not your official points towards the nursing application. You must still attach documentation to your application by the listed deadline to receive points. </t>
  </si>
  <si>
    <t xml:space="preserve">To be completed during the 1st term of nursing program. </t>
  </si>
  <si>
    <t xml:space="preserve">To be completed during the 2nd term of nursing program. </t>
  </si>
  <si>
    <t>To be completed during the 3rd term of nursing program.</t>
  </si>
  <si>
    <t>NRS 232
(3)</t>
  </si>
  <si>
    <t>NRS 233
(3)</t>
  </si>
  <si>
    <r>
      <t xml:space="preserve">COMM 218 </t>
    </r>
    <r>
      <rPr>
        <sz val="8"/>
        <rFont val="Arial"/>
        <family val="2"/>
      </rPr>
      <t>or</t>
    </r>
    <r>
      <rPr>
        <sz val="10"/>
        <rFont val="Arial"/>
        <family val="2"/>
      </rPr>
      <t xml:space="preserve"> 219
(4)</t>
    </r>
  </si>
  <si>
    <t>Interpersonal Communication</t>
  </si>
  <si>
    <t>COMM: SELECT COURSE</t>
  </si>
  <si>
    <t>Interpersonal Comm</t>
  </si>
  <si>
    <t>COMM 218</t>
  </si>
  <si>
    <t>COMM 219</t>
  </si>
  <si>
    <t>STAT 243</t>
  </si>
  <si>
    <t>Elementary Statistics I</t>
  </si>
  <si>
    <t>Academic Metrics = 30 points</t>
  </si>
  <si>
    <t>Unofficial Phase I = up to 60 points</t>
  </si>
  <si>
    <t>out of 60 points*</t>
  </si>
  <si>
    <t>Community Service:</t>
  </si>
  <si>
    <t>No Repeat  of A&amp;P:</t>
  </si>
  <si>
    <t>Completion of STAT 243 Statistics:</t>
  </si>
  <si>
    <t>Prerequisites taken at SWOCC::</t>
  </si>
  <si>
    <t>Work Experience matching Certification:</t>
  </si>
  <si>
    <t>Healthcare Certification/License:</t>
  </si>
  <si>
    <t>Completion of AH 111 Medical Terminology:</t>
  </si>
  <si>
    <t>updated 1/5/23as</t>
  </si>
  <si>
    <t>enrolled(SP)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</si>
</sst>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amily val="2"/>
    </font>
    <font>
      <sz val="11"/>
      <color theme="1"/>
      <name val="Calibri"/>
      <family val="2"/>
      <scheme val="minor"/>
    </font>
    <font>
      <b/>
      <sz val="11"/>
      <name val="Arial"/>
      <family val="2"/>
    </font>
    <font>
      <sz val="10"/>
      <name val="Arial"/>
      <family val="2"/>
    </font>
    <font>
      <sz val="11"/>
      <color theme="1"/>
      <name val="Calibri"/>
      <family val="2"/>
      <scheme val="minor"/>
    </font>
    <font>
      <b/>
      <sz val="11"/>
      <color theme="1"/>
      <name val="Calibri"/>
      <family val="2"/>
    </font>
    <font>
      <sz val="11"/>
      <color theme="1"/>
      <name val="Calibri"/>
      <family val="2"/>
    </font>
    <font>
      <sz val="9"/>
      <name val="Arial"/>
      <family val="2"/>
    </font>
    <font>
      <i/>
      <sz val="9"/>
      <name val="Arial"/>
      <family val="2"/>
    </font>
    <font>
      <u/>
      <sz val="10"/>
      <color theme="10"/>
      <name val="Arial"/>
      <family val="2"/>
    </font>
    <font>
      <u/>
      <sz val="9"/>
      <color theme="10"/>
      <name val="Arial"/>
      <family val="2"/>
    </font>
    <font>
      <sz val="10"/>
      <color theme="0"/>
      <name val="Arial"/>
      <family val="2"/>
    </font>
    <font>
      <sz val="9"/>
      <color rgb="FFFF0000"/>
      <name val="Arial"/>
      <family val="2"/>
    </font>
    <font>
      <b/>
      <i/>
      <sz val="9"/>
      <name val="Arial"/>
      <family val="2"/>
    </font>
    <font>
      <b/>
      <sz val="12"/>
      <name val="Arial"/>
      <family val="2"/>
    </font>
    <font>
      <sz val="8"/>
      <name val="Arial"/>
      <family val="2"/>
    </font>
    <font>
      <b/>
      <sz val="10"/>
      <color rgb="FFFF0000"/>
      <name val="Arial"/>
      <family val="2"/>
    </font>
    <font>
      <sz val="6"/>
      <name val="Arial"/>
      <family val="2"/>
    </font>
    <font>
      <b/>
      <sz val="15"/>
      <color rgb="FF000000"/>
      <name val="Arial"/>
      <family val="2"/>
    </font>
    <font>
      <sz val="12"/>
      <color rgb="FF455465"/>
      <name val="Arial"/>
      <family val="2"/>
    </font>
    <font>
      <b/>
      <sz val="8"/>
      <color rgb="FF000000"/>
      <name val="Arial"/>
      <family val="2"/>
    </font>
    <font>
      <vertAlign val="superscript"/>
      <sz val="10"/>
      <name val="Arial"/>
      <family val="2"/>
    </font>
    <font>
      <b/>
      <vertAlign val="superscript"/>
      <sz val="10"/>
      <name val="Arial"/>
      <family val="2"/>
    </font>
    <font>
      <b/>
      <sz val="10"/>
      <name val="Arial"/>
      <family val="2"/>
    </font>
    <font>
      <b/>
      <sz val="11"/>
      <color theme="0"/>
      <name val="Calibri"/>
      <family val="2"/>
    </font>
    <font>
      <sz val="11"/>
      <color theme="0"/>
      <name val="Calibri"/>
      <family val="2"/>
    </font>
    <font>
      <sz val="8"/>
      <color rgb="FF7030A0"/>
      <name val="Arial"/>
      <family val="2"/>
    </font>
    <font>
      <sz val="12"/>
      <name val="Arial"/>
      <family val="2"/>
    </font>
    <font>
      <b/>
      <sz val="14"/>
      <name val="Arial"/>
      <family val="2"/>
    </font>
    <font>
      <b/>
      <sz val="20"/>
      <name val="Arial"/>
      <family val="2"/>
    </font>
    <font>
      <b/>
      <sz val="16"/>
      <name val="Arial"/>
      <family val="2"/>
    </font>
    <font>
      <sz val="8"/>
      <color indexed="81"/>
      <name val="Tahoma"/>
      <family val="2"/>
    </font>
    <font>
      <sz val="11"/>
      <name val="Calibri"/>
      <family val="2"/>
    </font>
    <font>
      <sz val="11"/>
      <color theme="0"/>
      <name val="Calibri"/>
      <family val="2"/>
      <scheme val="minor"/>
    </font>
    <font>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4" fillId="0" borderId="0"/>
    <xf numFmtId="0" fontId="9" fillId="0" borderId="0" applyNumberFormat="0" applyFill="0" applyBorder="0" applyAlignment="0" applyProtection="0"/>
    <xf numFmtId="0" fontId="1" fillId="0" borderId="0"/>
    <xf numFmtId="0" fontId="3" fillId="0" borderId="0"/>
  </cellStyleXfs>
  <cellXfs count="139">
    <xf numFmtId="0" fontId="0" fillId="0" borderId="0" xfId="0"/>
    <xf numFmtId="0" fontId="2" fillId="0" borderId="0" xfId="0" applyFont="1" applyAlignment="1" applyProtection="1">
      <alignment horizontal="center"/>
      <protection locked="0"/>
    </xf>
    <xf numFmtId="0" fontId="6" fillId="4" borderId="10" xfId="1" applyFont="1" applyFill="1" applyBorder="1" applyAlignment="1" applyProtection="1">
      <alignment horizontal="center" vertical="top" wrapText="1"/>
      <protection locked="0"/>
    </xf>
    <xf numFmtId="0" fontId="6" fillId="4" borderId="5" xfId="1" applyFont="1" applyFill="1" applyBorder="1" applyAlignment="1" applyProtection="1">
      <alignment vertical="top" wrapText="1"/>
      <protection locked="0"/>
    </xf>
    <xf numFmtId="0" fontId="6" fillId="4" borderId="10" xfId="1" applyFont="1" applyFill="1" applyBorder="1" applyAlignment="1" applyProtection="1">
      <alignment vertical="top" wrapText="1"/>
      <protection locked="0"/>
    </xf>
    <xf numFmtId="0" fontId="3" fillId="0" borderId="0" xfId="0" applyFont="1" applyAlignment="1" applyProtection="1">
      <alignment horizontal="left" vertical="center"/>
    </xf>
    <xf numFmtId="0" fontId="0" fillId="0" borderId="0" xfId="0" applyProtection="1"/>
    <xf numFmtId="0" fontId="3" fillId="0" borderId="0" xfId="0" applyFont="1" applyFill="1" applyBorder="1" applyAlignment="1" applyProtection="1">
      <alignment horizontal="left" vertical="center"/>
    </xf>
    <xf numFmtId="0" fontId="4" fillId="0" borderId="0" xfId="1" applyFont="1" applyProtection="1"/>
    <xf numFmtId="2" fontId="3" fillId="0" borderId="0" xfId="0" applyNumberFormat="1" applyFont="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Font="1" applyFill="1" applyAlignment="1" applyProtection="1">
      <alignment horizontal="left" vertical="center"/>
    </xf>
    <xf numFmtId="0" fontId="0" fillId="0" borderId="0" xfId="0" applyFont="1" applyAlignment="1" applyProtection="1">
      <alignment horizontal="left" vertical="center"/>
    </xf>
    <xf numFmtId="0" fontId="6" fillId="6" borderId="10" xfId="1" applyFont="1" applyFill="1" applyBorder="1" applyAlignment="1" applyProtection="1">
      <alignment vertical="top" wrapText="1"/>
    </xf>
    <xf numFmtId="0" fontId="6" fillId="0" borderId="10" xfId="1" applyFont="1" applyBorder="1" applyAlignment="1" applyProtection="1">
      <alignment vertical="top" wrapText="1"/>
    </xf>
    <xf numFmtId="0" fontId="6" fillId="0" borderId="0" xfId="1" applyFont="1" applyAlignment="1" applyProtection="1">
      <alignment vertical="top" wrapText="1"/>
    </xf>
    <xf numFmtId="0" fontId="6" fillId="0" borderId="6" xfId="1" applyFont="1" applyBorder="1" applyAlignment="1" applyProtection="1">
      <alignment horizontal="center" vertical="top" wrapText="1"/>
    </xf>
    <xf numFmtId="0" fontId="6" fillId="0" borderId="0" xfId="1" applyFont="1" applyAlignment="1" applyProtection="1">
      <alignment horizontal="center" vertical="top" wrapText="1"/>
    </xf>
    <xf numFmtId="0" fontId="4" fillId="0" borderId="0" xfId="1" applyProtection="1"/>
    <xf numFmtId="0" fontId="5" fillId="0" borderId="1" xfId="1" applyFont="1" applyFill="1" applyBorder="1" applyAlignment="1" applyProtection="1">
      <alignment horizontal="center" wrapText="1"/>
    </xf>
    <xf numFmtId="0" fontId="4" fillId="0" borderId="1" xfId="1" applyFill="1" applyBorder="1" applyAlignment="1" applyProtection="1">
      <alignment horizontal="center" vertical="center"/>
    </xf>
    <xf numFmtId="2" fontId="4" fillId="3" borderId="1" xfId="1" applyNumberFormat="1" applyFill="1" applyBorder="1" applyAlignment="1" applyProtection="1">
      <alignment horizontal="center"/>
    </xf>
    <xf numFmtId="2" fontId="3" fillId="0" borderId="9" xfId="0" applyNumberFormat="1" applyFont="1" applyBorder="1" applyAlignment="1" applyProtection="1">
      <alignment horizontal="left" vertical="center"/>
    </xf>
    <xf numFmtId="0" fontId="0" fillId="0" borderId="9" xfId="0" applyBorder="1" applyProtection="1"/>
    <xf numFmtId="0" fontId="5" fillId="0" borderId="10" xfId="1" applyFont="1" applyBorder="1" applyAlignment="1" applyProtection="1">
      <alignment horizontal="center" wrapText="1"/>
    </xf>
    <xf numFmtId="0" fontId="4" fillId="2" borderId="1" xfId="1" applyFill="1" applyBorder="1" applyAlignment="1" applyProtection="1">
      <alignment horizontal="center"/>
    </xf>
    <xf numFmtId="0" fontId="6" fillId="0" borderId="7" xfId="1" applyFont="1" applyBorder="1" applyAlignment="1" applyProtection="1">
      <alignment horizontal="center" vertical="center" wrapText="1"/>
    </xf>
    <xf numFmtId="0" fontId="6" fillId="0" borderId="5" xfId="1" applyFont="1" applyBorder="1" applyAlignment="1" applyProtection="1">
      <alignment vertical="top" wrapText="1"/>
    </xf>
    <xf numFmtId="0" fontId="6" fillId="0" borderId="6" xfId="1" applyFont="1" applyBorder="1" applyAlignment="1" applyProtection="1">
      <alignment vertical="top" wrapText="1"/>
    </xf>
    <xf numFmtId="0" fontId="5" fillId="0" borderId="2" xfId="1" applyFont="1" applyBorder="1" applyAlignment="1" applyProtection="1">
      <alignment horizontal="center" wrapText="1"/>
    </xf>
    <xf numFmtId="0" fontId="5" fillId="0" borderId="3" xfId="1" applyFont="1" applyBorder="1" applyAlignment="1" applyProtection="1">
      <alignment horizontal="center" wrapText="1"/>
    </xf>
    <xf numFmtId="0" fontId="5" fillId="0" borderId="3" xfId="1" applyFont="1" applyBorder="1" applyAlignment="1" applyProtection="1">
      <alignment horizontal="center" vertical="center" wrapText="1"/>
    </xf>
    <xf numFmtId="0" fontId="5" fillId="0" borderId="4" xfId="1" applyFont="1" applyBorder="1" applyAlignment="1" applyProtection="1">
      <alignment horizontal="center" wrapText="1"/>
    </xf>
    <xf numFmtId="0" fontId="0" fillId="0" borderId="0" xfId="0" applyAlignment="1" applyProtection="1">
      <alignment horizontal="right"/>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horizontal="right" vertical="center"/>
    </xf>
    <xf numFmtId="0" fontId="0" fillId="5" borderId="14" xfId="0" applyFill="1" applyBorder="1" applyAlignment="1">
      <alignment vertical="center"/>
    </xf>
    <xf numFmtId="0" fontId="0" fillId="5" borderId="0" xfId="0" applyFill="1" applyBorder="1" applyAlignment="1">
      <alignment vertical="center"/>
    </xf>
    <xf numFmtId="0" fontId="0" fillId="5" borderId="15" xfId="0" applyFill="1" applyBorder="1" applyAlignment="1">
      <alignment horizontal="right" vertical="center"/>
    </xf>
    <xf numFmtId="0" fontId="0" fillId="2" borderId="14" xfId="0" applyFill="1" applyBorder="1" applyAlignment="1">
      <alignment vertical="center"/>
    </xf>
    <xf numFmtId="0" fontId="0" fillId="2" borderId="0" xfId="0" applyFill="1" applyBorder="1" applyAlignment="1">
      <alignment vertical="center"/>
    </xf>
    <xf numFmtId="0" fontId="0" fillId="2" borderId="15" xfId="0" applyFill="1" applyBorder="1" applyAlignment="1">
      <alignment horizontal="right" vertical="center"/>
    </xf>
    <xf numFmtId="0" fontId="0" fillId="6" borderId="14" xfId="0" applyFill="1" applyBorder="1" applyAlignment="1">
      <alignment vertical="center"/>
    </xf>
    <xf numFmtId="0" fontId="0" fillId="6" borderId="0" xfId="0" applyFill="1" applyBorder="1" applyAlignment="1">
      <alignment vertical="center"/>
    </xf>
    <xf numFmtId="0" fontId="0" fillId="6" borderId="15" xfId="0" applyFill="1" applyBorder="1" applyAlignment="1">
      <alignment horizontal="right" vertical="center"/>
    </xf>
    <xf numFmtId="0" fontId="0" fillId="7" borderId="14" xfId="0" applyFill="1" applyBorder="1" applyAlignment="1">
      <alignment vertical="center"/>
    </xf>
    <xf numFmtId="0" fontId="0" fillId="7" borderId="0" xfId="0" applyFill="1" applyBorder="1" applyAlignment="1">
      <alignment vertical="center"/>
    </xf>
    <xf numFmtId="0" fontId="0" fillId="7" borderId="15" xfId="0" applyFill="1" applyBorder="1" applyAlignment="1">
      <alignment horizontal="right" vertical="center"/>
    </xf>
    <xf numFmtId="0" fontId="0" fillId="0" borderId="16" xfId="0" applyBorder="1" applyAlignment="1">
      <alignment vertical="center"/>
    </xf>
    <xf numFmtId="0" fontId="0" fillId="0" borderId="9" xfId="0" applyBorder="1" applyAlignment="1">
      <alignment vertical="center"/>
    </xf>
    <xf numFmtId="0" fontId="0" fillId="0" borderId="17" xfId="0" applyBorder="1" applyAlignment="1">
      <alignment horizontal="right" vertical="center"/>
    </xf>
    <xf numFmtId="0" fontId="0" fillId="0" borderId="0" xfId="0" applyBorder="1" applyAlignment="1">
      <alignment horizontal="right" vertical="center"/>
    </xf>
    <xf numFmtId="0" fontId="11" fillId="8" borderId="16" xfId="0" applyFont="1" applyFill="1" applyBorder="1" applyAlignment="1">
      <alignment vertical="center"/>
    </xf>
    <xf numFmtId="0" fontId="11" fillId="8" borderId="17" xfId="0" applyFont="1" applyFill="1" applyBorder="1" applyAlignment="1">
      <alignment horizontal="right" vertical="center"/>
    </xf>
    <xf numFmtId="0" fontId="15" fillId="0" borderId="9" xfId="0" applyFont="1" applyBorder="1" applyProtection="1"/>
    <xf numFmtId="0" fontId="6" fillId="0" borderId="8" xfId="1" applyFont="1" applyBorder="1" applyAlignment="1" applyProtection="1">
      <alignment horizontal="center" vertical="top" wrapText="1"/>
    </xf>
    <xf numFmtId="0" fontId="6" fillId="0" borderId="18" xfId="1" applyFont="1" applyBorder="1" applyAlignment="1" applyProtection="1">
      <alignment horizontal="center" vertical="top" wrapText="1"/>
    </xf>
    <xf numFmtId="0" fontId="5" fillId="0" borderId="19" xfId="1" applyFont="1" applyBorder="1" applyAlignment="1" applyProtection="1">
      <alignment horizontal="center" vertical="top" wrapText="1"/>
    </xf>
    <xf numFmtId="0" fontId="6" fillId="0" borderId="1" xfId="1" applyFont="1" applyBorder="1" applyAlignment="1" applyProtection="1">
      <alignment horizontal="center" vertical="top" wrapText="1"/>
    </xf>
    <xf numFmtId="0" fontId="24" fillId="0" borderId="0" xfId="1" applyFont="1" applyBorder="1" applyAlignment="1" applyProtection="1">
      <alignment horizontal="center" vertical="top" wrapText="1"/>
    </xf>
    <xf numFmtId="0" fontId="25" fillId="0" borderId="0" xfId="1" applyFont="1" applyBorder="1" applyAlignment="1" applyProtection="1">
      <alignment horizontal="center" vertical="top" wrapText="1"/>
    </xf>
    <xf numFmtId="0" fontId="6" fillId="4" borderId="8" xfId="3" applyFont="1" applyFill="1" applyBorder="1" applyAlignment="1" applyProtection="1">
      <alignment horizontal="center" vertical="top" wrapText="1"/>
      <protection locked="0"/>
    </xf>
    <xf numFmtId="0" fontId="6" fillId="4" borderId="1" xfId="3" applyFont="1" applyFill="1" applyBorder="1" applyAlignment="1" applyProtection="1">
      <alignment horizontal="center" vertical="top" wrapText="1"/>
      <protection locked="0"/>
    </xf>
    <xf numFmtId="0" fontId="6" fillId="4" borderId="6" xfId="3" applyFont="1" applyFill="1" applyBorder="1" applyAlignment="1" applyProtection="1">
      <alignment horizontal="center" vertical="top" wrapText="1"/>
      <protection locked="0"/>
    </xf>
    <xf numFmtId="0" fontId="11" fillId="0" borderId="0" xfId="0" applyFont="1" applyFill="1" applyProtection="1"/>
    <xf numFmtId="0" fontId="6" fillId="0" borderId="20" xfId="1" applyFont="1" applyBorder="1" applyAlignment="1" applyProtection="1">
      <alignment vertical="top" wrapText="1"/>
    </xf>
    <xf numFmtId="0" fontId="6" fillId="0" borderId="8" xfId="1" applyFont="1" applyBorder="1" applyAlignment="1" applyProtection="1">
      <alignment vertical="top" wrapText="1"/>
    </xf>
    <xf numFmtId="0" fontId="6" fillId="0" borderId="1" xfId="1" applyFont="1" applyBorder="1" applyAlignment="1" applyProtection="1">
      <alignment vertical="top" wrapText="1"/>
    </xf>
    <xf numFmtId="0" fontId="11" fillId="0" borderId="0" xfId="0" applyFont="1" applyProtection="1"/>
    <xf numFmtId="0" fontId="26" fillId="0" borderId="0" xfId="0" applyFont="1" applyAlignment="1" applyProtection="1">
      <alignment horizontal="right"/>
    </xf>
    <xf numFmtId="0" fontId="0" fillId="0" borderId="0" xfId="0" applyAlignment="1">
      <alignment horizontal="center"/>
    </xf>
    <xf numFmtId="0" fontId="28" fillId="0" borderId="0" xfId="0" applyFont="1"/>
    <xf numFmtId="0" fontId="27" fillId="0" borderId="0" xfId="0" applyFont="1" applyAlignment="1">
      <alignment horizontal="right"/>
    </xf>
    <xf numFmtId="0" fontId="27" fillId="0" borderId="0" xfId="0" applyFont="1"/>
    <xf numFmtId="0" fontId="11" fillId="0" borderId="0" xfId="0" applyFont="1" applyFill="1" applyAlignment="1">
      <alignment vertical="center"/>
    </xf>
    <xf numFmtId="0" fontId="11" fillId="0" borderId="0" xfId="0" applyFont="1"/>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0" fillId="0" borderId="0" xfId="0" applyFont="1" applyAlignment="1">
      <alignment horizontal="center"/>
    </xf>
    <xf numFmtId="0" fontId="15" fillId="0" borderId="0" xfId="0" applyFont="1"/>
    <xf numFmtId="0" fontId="6" fillId="6" borderId="10" xfId="1" applyFont="1" applyFill="1" applyBorder="1" applyAlignment="1" applyProtection="1">
      <alignment horizontal="center" vertical="top" wrapText="1"/>
      <protection locked="0"/>
    </xf>
    <xf numFmtId="0" fontId="0" fillId="0" borderId="0" xfId="0" applyFont="1" applyProtection="1"/>
    <xf numFmtId="0" fontId="0" fillId="0" borderId="0" xfId="0" applyFont="1" applyFill="1" applyProtection="1"/>
    <xf numFmtId="0" fontId="32" fillId="4" borderId="5" xfId="1" applyFont="1" applyFill="1" applyBorder="1" applyAlignment="1" applyProtection="1">
      <alignment vertical="top" wrapText="1"/>
      <protection locked="0"/>
    </xf>
    <xf numFmtId="0" fontId="27" fillId="4" borderId="21" xfId="0" applyFont="1" applyFill="1" applyBorder="1" applyAlignment="1">
      <alignment horizontal="center"/>
    </xf>
    <xf numFmtId="0" fontId="27" fillId="2" borderId="22" xfId="0" applyFont="1" applyFill="1" applyBorder="1" applyAlignment="1">
      <alignment horizontal="center"/>
    </xf>
    <xf numFmtId="0" fontId="27" fillId="4" borderId="23" xfId="0" applyFont="1" applyFill="1" applyBorder="1" applyAlignment="1">
      <alignment horizontal="center"/>
    </xf>
    <xf numFmtId="0" fontId="27" fillId="2" borderId="24" xfId="0" applyFont="1" applyFill="1" applyBorder="1" applyAlignment="1">
      <alignment horizontal="center"/>
    </xf>
    <xf numFmtId="0" fontId="27" fillId="4" borderId="25" xfId="0" applyFont="1" applyFill="1" applyBorder="1" applyAlignment="1">
      <alignment horizontal="center"/>
    </xf>
    <xf numFmtId="0" fontId="27" fillId="2" borderId="26" xfId="0" applyFont="1" applyFill="1" applyBorder="1" applyAlignment="1">
      <alignment horizontal="center"/>
    </xf>
    <xf numFmtId="0" fontId="0" fillId="0" borderId="0" xfId="0" applyFont="1"/>
    <xf numFmtId="0" fontId="0" fillId="0" borderId="0" xfId="0" applyFill="1"/>
    <xf numFmtId="0" fontId="27" fillId="0" borderId="0" xfId="0" applyFont="1" applyFill="1" applyAlignment="1">
      <alignment horizontal="right"/>
    </xf>
    <xf numFmtId="2" fontId="27" fillId="0" borderId="21" xfId="0" applyNumberFormat="1" applyFont="1" applyFill="1" applyBorder="1" applyAlignment="1">
      <alignment horizontal="center"/>
    </xf>
    <xf numFmtId="0" fontId="27" fillId="0" borderId="22" xfId="0" applyFont="1" applyFill="1" applyBorder="1" applyAlignment="1">
      <alignment horizontal="center"/>
    </xf>
    <xf numFmtId="0" fontId="27" fillId="0" borderId="0" xfId="0" applyFont="1" applyFill="1"/>
    <xf numFmtId="0" fontId="27" fillId="0" borderId="23" xfId="0" applyFont="1" applyFill="1" applyBorder="1" applyAlignment="1">
      <alignment horizontal="center"/>
    </xf>
    <xf numFmtId="0" fontId="27" fillId="0" borderId="24" xfId="0" applyFont="1" applyFill="1" applyBorder="1" applyAlignment="1">
      <alignment horizontal="center"/>
    </xf>
    <xf numFmtId="0" fontId="27" fillId="0" borderId="25" xfId="0" applyFont="1" applyFill="1" applyBorder="1" applyAlignment="1">
      <alignment horizontal="center"/>
    </xf>
    <xf numFmtId="0" fontId="27" fillId="0" borderId="26" xfId="0" applyFont="1" applyFill="1" applyBorder="1" applyAlignment="1">
      <alignment horizontal="center"/>
    </xf>
    <xf numFmtId="0" fontId="33" fillId="0" borderId="0" xfId="1" applyFont="1" applyProtection="1"/>
    <xf numFmtId="0" fontId="34" fillId="0" borderId="0" xfId="1" applyFont="1" applyProtection="1"/>
    <xf numFmtId="0" fontId="34" fillId="0" borderId="0" xfId="1" applyFont="1" applyFill="1" applyProtection="1"/>
    <xf numFmtId="0" fontId="14" fillId="0" borderId="0" xfId="0" applyFont="1" applyAlignment="1" applyProtection="1">
      <alignment horizontal="center"/>
    </xf>
    <xf numFmtId="0" fontId="15" fillId="0" borderId="0" xfId="0" applyFont="1" applyAlignment="1" applyProtection="1">
      <alignment horizontal="justify" wrapText="1"/>
    </xf>
    <xf numFmtId="0" fontId="16" fillId="0" borderId="0" xfId="0" applyFont="1" applyAlignment="1" applyProtection="1">
      <alignment horizontal="center" vertical="center"/>
    </xf>
    <xf numFmtId="0" fontId="13" fillId="0" borderId="0" xfId="0" applyFont="1" applyBorder="1" applyAlignment="1" applyProtection="1">
      <alignment horizontal="left"/>
    </xf>
    <xf numFmtId="0" fontId="8" fillId="0" borderId="0" xfId="0" applyFont="1" applyFill="1" applyAlignment="1" applyProtection="1">
      <alignment horizontal="left" vertical="center" wrapText="1"/>
    </xf>
    <xf numFmtId="0" fontId="0" fillId="0" borderId="0" xfId="0" applyFont="1" applyFill="1" applyAlignment="1" applyProtection="1">
      <alignment horizontal="center" vertical="center"/>
    </xf>
    <xf numFmtId="0" fontId="10" fillId="0" borderId="0" xfId="2" applyFont="1" applyFill="1" applyAlignment="1" applyProtection="1">
      <alignment horizontal="center" vertical="center" wrapText="1"/>
    </xf>
    <xf numFmtId="0" fontId="8" fillId="0" borderId="0" xfId="0" applyFont="1" applyFill="1" applyAlignment="1" applyProtection="1">
      <alignment horizontal="center" vertical="center" wrapText="1"/>
    </xf>
    <xf numFmtId="0" fontId="7" fillId="0" borderId="0" xfId="0" applyFont="1" applyBorder="1" applyAlignment="1" applyProtection="1">
      <alignment horizontal="left"/>
    </xf>
    <xf numFmtId="0" fontId="29" fillId="0" borderId="0" xfId="0" applyFont="1" applyAlignment="1">
      <alignment horizontal="center"/>
    </xf>
    <xf numFmtId="0" fontId="0" fillId="5" borderId="0" xfId="0" applyFill="1" applyBorder="1" applyAlignment="1">
      <alignment horizontal="center" vertical="center" wrapText="1"/>
    </xf>
    <xf numFmtId="0" fontId="0" fillId="5" borderId="0"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11" fillId="8" borderId="9" xfId="0" applyFont="1" applyFill="1" applyBorder="1" applyAlignment="1">
      <alignment horizontal="center" vertical="center"/>
    </xf>
    <xf numFmtId="0" fontId="0" fillId="6" borderId="0" xfId="0" applyFill="1" applyBorder="1" applyAlignment="1">
      <alignment horizontal="center" vertical="center" wrapText="1"/>
    </xf>
    <xf numFmtId="0" fontId="0" fillId="6" borderId="0" xfId="0" applyFill="1" applyBorder="1" applyAlignment="1">
      <alignment horizontal="center" vertical="center"/>
    </xf>
    <xf numFmtId="0" fontId="0" fillId="7" borderId="0" xfId="0" applyFill="1" applyBorder="1" applyAlignment="1">
      <alignment horizontal="center" vertical="center" wrapText="1"/>
    </xf>
    <xf numFmtId="0" fontId="0" fillId="7" borderId="0"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6" borderId="9" xfId="0" applyFill="1" applyBorder="1" applyAlignment="1">
      <alignment horizontal="center" vertical="center"/>
    </xf>
    <xf numFmtId="0" fontId="18"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20" fillId="0" borderId="15" xfId="0" applyFont="1" applyBorder="1" applyAlignment="1">
      <alignment horizontal="left" wrapText="1"/>
    </xf>
    <xf numFmtId="0" fontId="0" fillId="6" borderId="0" xfId="0" applyFont="1" applyFill="1" applyBorder="1" applyAlignment="1">
      <alignment horizontal="center" vertical="center" wrapText="1"/>
    </xf>
    <xf numFmtId="0" fontId="0" fillId="6" borderId="0" xfId="0" applyFont="1" applyFill="1" applyBorder="1" applyAlignment="1">
      <alignment horizontal="center" vertical="center"/>
    </xf>
    <xf numFmtId="0" fontId="33" fillId="0" borderId="0" xfId="1" applyFont="1" applyFill="1" applyProtection="1"/>
    <xf numFmtId="0" fontId="11" fillId="0" borderId="0" xfId="0" applyFont="1" applyFill="1" applyAlignment="1" applyProtection="1">
      <alignment horizontal="left" vertical="center"/>
    </xf>
    <xf numFmtId="2" fontId="11" fillId="0" borderId="0" xfId="0" applyNumberFormat="1" applyFont="1" applyFill="1" applyBorder="1" applyAlignment="1" applyProtection="1">
      <alignment horizontal="left" vertical="center"/>
    </xf>
  </cellXfs>
  <cellStyles count="5">
    <cellStyle name="Hyperlink" xfId="2" builtinId="8"/>
    <cellStyle name="Normal" xfId="0" builtinId="0"/>
    <cellStyle name="Normal 2" xfId="4" xr:uid="{A2E4F08A-A856-4844-8F59-6BBC68EB3AC8}"/>
    <cellStyle name="Normal 3" xfId="1" xr:uid="{00000000-0005-0000-0000-000002000000}"/>
    <cellStyle name="Normal 3 2" xfId="3" xr:uid="{00000000-0005-0000-0000-000003000000}"/>
  </cellStyles>
  <dxfs count="32">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92D050"/>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color auto="1"/>
      </font>
      <fill>
        <patternFill patternType="none">
          <bgColor auto="1"/>
        </patternFill>
      </fill>
    </dxf>
    <dxf>
      <font>
        <strike val="0"/>
      </font>
      <fill>
        <patternFill patternType="none">
          <bgColor auto="1"/>
        </patternFill>
      </fill>
    </dxf>
    <dxf>
      <font>
        <strike val="0"/>
      </font>
      <fill>
        <patternFill patternType="none">
          <bgColor auto="1"/>
        </patternFill>
      </fill>
    </dxf>
    <dxf>
      <fill>
        <patternFill>
          <bgColor theme="0"/>
        </patternFill>
      </fill>
    </dxf>
    <dxf>
      <fill>
        <patternFill>
          <bgColor theme="0"/>
        </patternFill>
      </fill>
    </dxf>
    <dxf>
      <font>
        <strike val="0"/>
      </font>
      <fill>
        <patternFill>
          <bgColor theme="0"/>
        </patternFill>
      </fill>
    </dxf>
    <dxf>
      <fill>
        <patternFill>
          <bgColor theme="0"/>
        </patternFill>
      </fill>
    </dxf>
    <dxf>
      <fill>
        <patternFill>
          <bgColor theme="0"/>
        </patternFill>
      </fill>
    </dxf>
    <dxf>
      <font>
        <strike val="0"/>
        <color auto="1"/>
      </font>
      <fill>
        <patternFill>
          <bgColor theme="0"/>
        </patternFill>
      </fill>
    </dxf>
    <dxf>
      <font>
        <strike val="0"/>
        <color auto="1"/>
      </font>
      <fill>
        <patternFill>
          <bgColor theme="0"/>
        </patternFill>
      </fill>
    </dxf>
    <dxf>
      <font>
        <strike val="0"/>
      </font>
      <fill>
        <patternFill>
          <bgColor theme="0"/>
        </patternFill>
      </fill>
    </dxf>
    <dxf>
      <font>
        <strike val="0"/>
        <color auto="1"/>
      </font>
      <fill>
        <patternFill>
          <bgColor theme="0"/>
        </patternFill>
      </fill>
    </dxf>
    <dxf>
      <font>
        <strike val="0"/>
        <color auto="1"/>
      </font>
      <fill>
        <patternFill>
          <bgColor theme="0"/>
        </patternFill>
      </fill>
    </dxf>
    <dxf>
      <font>
        <strike val="0"/>
        <color auto="1"/>
      </font>
      <fill>
        <patternFill>
          <bgColor theme="0"/>
        </patternFill>
      </fill>
    </dxf>
    <dxf>
      <fill>
        <patternFill patternType="solid">
          <bgColor theme="0"/>
        </patternFill>
      </fill>
    </dxf>
    <dxf>
      <font>
        <strike val="0"/>
        <color auto="1"/>
      </font>
      <fill>
        <patternFill>
          <bgColor theme="0"/>
        </patternFill>
      </fill>
    </dxf>
    <dxf>
      <font>
        <strike val="0"/>
      </font>
      <fill>
        <patternFill>
          <bgColor theme="0"/>
        </patternFill>
      </fill>
    </dxf>
    <dxf>
      <font>
        <color rgb="FF9C0006"/>
      </font>
      <fill>
        <patternFill>
          <bgColor rgb="FFFFC0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catalog.socc.edu/programsaz/associate-applied-science-nursin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AE145"/>
  <sheetViews>
    <sheetView showGridLines="0" tabSelected="1" topLeftCell="A3" zoomScale="110" zoomScaleNormal="110" zoomScaleSheetLayoutView="80" workbookViewId="0">
      <selection activeCell="L4" sqref="L4:Q32"/>
    </sheetView>
  </sheetViews>
  <sheetFormatPr defaultColWidth="55" defaultRowHeight="15" customHeight="1" x14ac:dyDescent="0.2"/>
  <cols>
    <col min="1" max="1" width="2" style="6" customWidth="1"/>
    <col min="2" max="2" width="21.7109375" style="6" customWidth="1"/>
    <col min="3" max="3" width="34" style="6" customWidth="1"/>
    <col min="4" max="4" width="13.7109375" style="6" bestFit="1" customWidth="1"/>
    <col min="5" max="5" width="14" style="6" bestFit="1" customWidth="1"/>
    <col min="6" max="6" width="2.140625" style="6" bestFit="1" customWidth="1"/>
    <col min="7" max="7" width="16.28515625" style="6" bestFit="1" customWidth="1"/>
    <col min="8" max="8" width="2" style="6" bestFit="1" customWidth="1"/>
    <col min="9" max="9" width="14.28515625" style="6" bestFit="1" customWidth="1"/>
    <col min="10" max="10" width="24.7109375" style="69" customWidth="1"/>
    <col min="11" max="11" width="10.7109375" style="65" customWidth="1"/>
    <col min="12" max="12" width="16.7109375" style="65" customWidth="1"/>
    <col min="13" max="13" width="18.42578125" style="65" customWidth="1"/>
    <col min="14" max="14" width="9.42578125" style="65" bestFit="1" customWidth="1"/>
    <col min="15" max="15" width="10.7109375" style="65" customWidth="1"/>
    <col min="16" max="16" width="10.7109375" style="69" customWidth="1"/>
    <col min="17" max="17" width="55" style="6"/>
    <col min="18" max="18" width="10.7109375" style="6" customWidth="1"/>
    <col min="19" max="19" width="55" style="6"/>
    <col min="20" max="20" width="10.7109375" style="6" customWidth="1"/>
    <col min="21" max="21" width="55" style="6"/>
    <col min="22" max="31" width="10.7109375" style="6" customWidth="1"/>
    <col min="32" max="16384" width="55" style="6"/>
  </cols>
  <sheetData>
    <row r="1" spans="2:31" ht="15" customHeight="1" x14ac:dyDescent="0.25">
      <c r="B1" s="105" t="s">
        <v>97</v>
      </c>
      <c r="C1" s="105"/>
      <c r="D1" s="105"/>
      <c r="E1" s="105"/>
      <c r="F1" s="105"/>
      <c r="G1" s="105"/>
      <c r="H1" s="105"/>
      <c r="I1" s="105"/>
      <c r="J1" s="83"/>
      <c r="K1" s="84"/>
      <c r="L1" s="84"/>
      <c r="M1" s="84"/>
      <c r="N1" s="84"/>
      <c r="O1" s="84"/>
      <c r="P1" s="83"/>
      <c r="Q1" s="83"/>
      <c r="R1" s="83"/>
      <c r="S1" s="83"/>
      <c r="T1" s="83"/>
      <c r="U1" s="83"/>
    </row>
    <row r="2" spans="2:31" ht="61.9" customHeight="1" x14ac:dyDescent="0.2">
      <c r="B2" s="106" t="s">
        <v>98</v>
      </c>
      <c r="C2" s="106"/>
      <c r="D2" s="106"/>
      <c r="E2" s="106"/>
      <c r="F2" s="106"/>
      <c r="G2" s="106"/>
      <c r="H2" s="106"/>
      <c r="I2" s="106"/>
      <c r="Q2" s="69"/>
      <c r="R2" s="83"/>
      <c r="S2" s="83"/>
      <c r="T2" s="83"/>
      <c r="U2" s="83"/>
    </row>
    <row r="3" spans="2:31" ht="15" customHeight="1" x14ac:dyDescent="0.2">
      <c r="B3" s="107" t="s">
        <v>99</v>
      </c>
      <c r="C3" s="107"/>
      <c r="D3" s="107"/>
      <c r="E3" s="107"/>
      <c r="F3" s="107"/>
      <c r="G3" s="107"/>
      <c r="H3" s="107"/>
      <c r="I3" s="107"/>
      <c r="K3" s="84"/>
      <c r="L3" s="84"/>
      <c r="M3" s="84"/>
      <c r="N3" s="84"/>
      <c r="O3" s="84"/>
      <c r="P3" s="83"/>
      <c r="Q3" s="83"/>
      <c r="R3" s="83"/>
      <c r="S3" s="83"/>
      <c r="T3" s="83"/>
      <c r="U3" s="83"/>
    </row>
    <row r="4" spans="2:31" ht="15" customHeight="1" x14ac:dyDescent="0.25">
      <c r="B4" s="33" t="s">
        <v>0</v>
      </c>
      <c r="C4" s="1"/>
      <c r="D4" s="33" t="s">
        <v>1</v>
      </c>
      <c r="E4" s="1"/>
      <c r="I4" s="70" t="s">
        <v>214</v>
      </c>
      <c r="K4" s="84"/>
      <c r="Q4" s="69"/>
      <c r="R4" s="83"/>
      <c r="S4" s="83"/>
      <c r="T4" s="83"/>
      <c r="U4" s="83"/>
    </row>
    <row r="5" spans="2:31" ht="15" customHeight="1" thickBot="1" x14ac:dyDescent="0.3">
      <c r="B5" s="18"/>
      <c r="C5" s="18"/>
      <c r="D5" s="18"/>
      <c r="E5" s="18"/>
      <c r="F5" s="18"/>
      <c r="G5" s="18"/>
      <c r="H5" s="18"/>
      <c r="I5" s="18"/>
      <c r="J5" s="102"/>
      <c r="K5" s="104"/>
      <c r="L5" s="136"/>
      <c r="M5" s="136"/>
      <c r="N5" s="136"/>
      <c r="O5" s="136"/>
      <c r="P5" s="102"/>
      <c r="Q5" s="69"/>
      <c r="R5" s="103"/>
      <c r="S5" s="83"/>
      <c r="T5" s="103"/>
      <c r="U5" s="83"/>
      <c r="V5" s="18"/>
      <c r="W5" s="18"/>
      <c r="X5" s="18"/>
      <c r="Y5" s="18"/>
      <c r="Z5" s="18"/>
      <c r="AA5" s="18"/>
      <c r="AB5" s="18"/>
      <c r="AC5" s="18"/>
      <c r="AD5" s="18"/>
      <c r="AE5" s="18"/>
    </row>
    <row r="6" spans="2:31" ht="15" customHeight="1" thickBot="1" x14ac:dyDescent="0.3">
      <c r="B6" s="29" t="s">
        <v>2</v>
      </c>
      <c r="C6" s="30" t="s">
        <v>3</v>
      </c>
      <c r="D6" s="30" t="s">
        <v>4</v>
      </c>
      <c r="E6" s="30" t="s">
        <v>5</v>
      </c>
      <c r="F6" s="30"/>
      <c r="G6" s="30" t="s">
        <v>6</v>
      </c>
      <c r="H6" s="31"/>
      <c r="I6" s="32" t="s">
        <v>7</v>
      </c>
      <c r="J6" s="102"/>
      <c r="K6" s="104"/>
      <c r="L6" s="136" t="s">
        <v>63</v>
      </c>
      <c r="M6" s="65" t="s">
        <v>45</v>
      </c>
      <c r="N6" s="65" t="s">
        <v>51</v>
      </c>
      <c r="O6" s="136" t="s">
        <v>65</v>
      </c>
      <c r="P6" s="102"/>
      <c r="Q6" s="69"/>
      <c r="R6" s="103"/>
      <c r="S6" s="83"/>
      <c r="T6" s="103"/>
      <c r="U6" s="83"/>
      <c r="V6" s="18"/>
      <c r="W6" s="18"/>
      <c r="X6" s="18"/>
      <c r="Y6" s="18"/>
      <c r="Z6" s="18"/>
      <c r="AA6" s="18"/>
      <c r="AB6" s="18"/>
      <c r="AC6" s="18"/>
      <c r="AD6" s="18"/>
      <c r="AE6" s="18"/>
    </row>
    <row r="7" spans="2:31" ht="15" customHeight="1" thickBot="1" x14ac:dyDescent="0.3">
      <c r="B7" s="3" t="s">
        <v>70</v>
      </c>
      <c r="C7" s="28" t="s">
        <v>151</v>
      </c>
      <c r="D7" s="64"/>
      <c r="E7" s="16">
        <f>IF(D7="A",3,IF(D7="B",3,IF(D7="C",3,IF(D7="d",3,IF(D7="f",3,IF(D7="s",3,0))))))</f>
        <v>0</v>
      </c>
      <c r="F7" s="16" t="s">
        <v>10</v>
      </c>
      <c r="G7" s="25">
        <f>IF(D7="A",4,IF(D7="B",3,IF(D7="c",2,IF(D7="d",1,IF(D7="f",0,0)))))</f>
        <v>0</v>
      </c>
      <c r="H7" s="26" t="s">
        <v>11</v>
      </c>
      <c r="I7" s="25">
        <f>IF(D7="A",4*E7,IF(D7="B",3*E7,IF(D7="c",2*E7,IF(D7="d",1*E7,IF(D7="f",0*E7,0)))))</f>
        <v>0</v>
      </c>
      <c r="J7" s="61">
        <f>IF(D7="A",3,IF(D7="B",3,IF(D7="C",3,IF(D7="s",3,0))))</f>
        <v>0</v>
      </c>
      <c r="K7" s="104"/>
      <c r="L7" s="136" t="s">
        <v>30</v>
      </c>
      <c r="M7" s="65" t="s">
        <v>46</v>
      </c>
      <c r="N7" s="65" t="s">
        <v>52</v>
      </c>
      <c r="O7" s="136" t="s">
        <v>66</v>
      </c>
      <c r="P7" s="102"/>
      <c r="Q7" s="69"/>
      <c r="R7" s="103"/>
      <c r="S7" s="83"/>
      <c r="T7" s="103"/>
      <c r="U7" s="83"/>
      <c r="V7" s="18"/>
      <c r="W7" s="18"/>
      <c r="X7" s="18"/>
      <c r="Y7" s="18"/>
      <c r="Z7" s="18"/>
      <c r="AA7" s="18"/>
      <c r="AB7" s="18"/>
      <c r="AC7" s="18"/>
      <c r="AD7" s="18"/>
      <c r="AE7" s="18"/>
    </row>
    <row r="8" spans="2:31" ht="15" customHeight="1" thickBot="1" x14ac:dyDescent="0.3">
      <c r="B8" s="27" t="s">
        <v>8</v>
      </c>
      <c r="C8" s="28" t="s">
        <v>9</v>
      </c>
      <c r="D8" s="64"/>
      <c r="E8" s="16">
        <f t="shared" ref="E8:E15" si="0">IF(D8="A",4,IF(D8="B",4,IF(D8="C",4,IF(D8="S",4,IF(D8="d",4,IF(D8="f",4,0))))))</f>
        <v>0</v>
      </c>
      <c r="F8" s="16" t="s">
        <v>10</v>
      </c>
      <c r="G8" s="25">
        <f t="shared" ref="G8:G20" si="1">IF(D8="A",4,IF(D8="B",3,IF(D8="c",2,IF(D8="d",1,IF(D8="f",0,0)))))</f>
        <v>0</v>
      </c>
      <c r="H8" s="26" t="s">
        <v>11</v>
      </c>
      <c r="I8" s="25">
        <f t="shared" ref="I8:I20" si="2">IF(D8="A",4*E8,IF(D8="B",3*E8,IF(D8="c",2*E8,IF(D8="d",1*E8,IF(D8="f",0*E8,0)))))</f>
        <v>0</v>
      </c>
      <c r="J8" s="61">
        <f t="shared" ref="J8:J15" si="3">IF(D8="A",4,IF(D8="B",4,IF(D8="C",4,IF(D8="S",4,0))))</f>
        <v>0</v>
      </c>
      <c r="K8" s="104"/>
      <c r="L8" s="136" t="s">
        <v>31</v>
      </c>
      <c r="M8" s="65" t="s">
        <v>47</v>
      </c>
      <c r="N8" s="65" t="s">
        <v>53</v>
      </c>
      <c r="O8" s="136" t="s">
        <v>67</v>
      </c>
      <c r="P8" s="102"/>
      <c r="Q8" s="69"/>
      <c r="R8" s="103"/>
      <c r="S8" s="83"/>
      <c r="T8" s="103"/>
      <c r="U8" s="83"/>
      <c r="V8" s="18"/>
      <c r="W8" s="18"/>
      <c r="X8" s="18"/>
      <c r="Y8" s="18"/>
      <c r="Z8" s="18"/>
      <c r="AA8" s="18"/>
      <c r="AB8" s="18"/>
      <c r="AC8" s="18"/>
      <c r="AD8" s="18"/>
      <c r="AE8" s="18"/>
    </row>
    <row r="9" spans="2:31" ht="15" customHeight="1" thickBot="1" x14ac:dyDescent="0.3">
      <c r="B9" s="27" t="s">
        <v>12</v>
      </c>
      <c r="C9" s="28" t="s">
        <v>13</v>
      </c>
      <c r="D9" s="64"/>
      <c r="E9" s="16">
        <f t="shared" si="0"/>
        <v>0</v>
      </c>
      <c r="F9" s="16" t="s">
        <v>10</v>
      </c>
      <c r="G9" s="25">
        <f t="shared" si="1"/>
        <v>0</v>
      </c>
      <c r="H9" s="26" t="s">
        <v>11</v>
      </c>
      <c r="I9" s="25">
        <f t="shared" si="2"/>
        <v>0</v>
      </c>
      <c r="J9" s="61">
        <f t="shared" si="3"/>
        <v>0</v>
      </c>
      <c r="K9" s="104"/>
      <c r="L9" s="65" t="s">
        <v>32</v>
      </c>
      <c r="M9" s="65" t="s">
        <v>48</v>
      </c>
      <c r="N9" s="65" t="s">
        <v>54</v>
      </c>
      <c r="O9" s="136" t="s">
        <v>68</v>
      </c>
      <c r="P9" s="102"/>
      <c r="Q9" s="69"/>
      <c r="R9" s="103"/>
      <c r="S9" s="83"/>
      <c r="T9" s="103"/>
      <c r="U9" s="83"/>
      <c r="V9" s="18"/>
      <c r="W9" s="18"/>
      <c r="X9" s="18"/>
      <c r="Y9" s="18"/>
      <c r="Z9" s="18"/>
      <c r="AA9" s="18"/>
      <c r="AB9" s="18"/>
      <c r="AC9" s="18"/>
      <c r="AD9" s="18"/>
      <c r="AE9" s="18"/>
    </row>
    <row r="10" spans="2:31" ht="15" customHeight="1" thickBot="1" x14ac:dyDescent="0.3">
      <c r="B10" s="27" t="s">
        <v>14</v>
      </c>
      <c r="C10" s="28" t="s">
        <v>15</v>
      </c>
      <c r="D10" s="64"/>
      <c r="E10" s="16">
        <f t="shared" si="0"/>
        <v>0</v>
      </c>
      <c r="F10" s="16" t="s">
        <v>10</v>
      </c>
      <c r="G10" s="25">
        <f t="shared" si="1"/>
        <v>0</v>
      </c>
      <c r="H10" s="26" t="s">
        <v>11</v>
      </c>
      <c r="I10" s="25">
        <f t="shared" si="2"/>
        <v>0</v>
      </c>
      <c r="J10" s="61">
        <f t="shared" si="3"/>
        <v>0</v>
      </c>
      <c r="K10" s="104"/>
      <c r="L10" s="65" t="s">
        <v>38</v>
      </c>
      <c r="M10" s="65" t="s">
        <v>49</v>
      </c>
      <c r="O10" s="136"/>
      <c r="P10" s="102"/>
      <c r="Q10" s="69"/>
      <c r="R10" s="103"/>
      <c r="S10" s="83"/>
      <c r="T10" s="103"/>
      <c r="U10" s="83"/>
      <c r="V10" s="18"/>
      <c r="W10" s="18"/>
      <c r="X10" s="18"/>
      <c r="Y10" s="18"/>
      <c r="Z10" s="18"/>
      <c r="AA10" s="18"/>
      <c r="AB10" s="18"/>
      <c r="AC10" s="18"/>
      <c r="AD10" s="18"/>
      <c r="AE10" s="18"/>
    </row>
    <row r="11" spans="2:31" ht="15" customHeight="1" thickBot="1" x14ac:dyDescent="0.3">
      <c r="B11" s="27" t="s">
        <v>22</v>
      </c>
      <c r="C11" s="28" t="s">
        <v>36</v>
      </c>
      <c r="D11" s="64"/>
      <c r="E11" s="16">
        <f t="shared" si="0"/>
        <v>0</v>
      </c>
      <c r="F11" s="16" t="s">
        <v>10</v>
      </c>
      <c r="G11" s="25">
        <f t="shared" si="1"/>
        <v>0</v>
      </c>
      <c r="H11" s="26" t="s">
        <v>11</v>
      </c>
      <c r="I11" s="25">
        <f t="shared" si="2"/>
        <v>0</v>
      </c>
      <c r="J11" s="61">
        <f t="shared" si="3"/>
        <v>0</v>
      </c>
      <c r="K11" s="104"/>
      <c r="L11" s="65" t="s">
        <v>39</v>
      </c>
      <c r="M11" s="65" t="s">
        <v>202</v>
      </c>
      <c r="O11" s="136"/>
      <c r="P11" s="102"/>
      <c r="Q11" s="69"/>
      <c r="R11" s="103"/>
      <c r="S11" s="83"/>
      <c r="T11" s="103"/>
      <c r="U11" s="83"/>
      <c r="V11" s="18"/>
      <c r="W11" s="18"/>
      <c r="X11" s="18"/>
      <c r="Y11" s="18"/>
      <c r="Z11" s="18"/>
      <c r="AA11" s="18"/>
      <c r="AB11" s="18"/>
      <c r="AC11" s="18"/>
      <c r="AD11" s="18"/>
      <c r="AE11" s="18"/>
    </row>
    <row r="12" spans="2:31" ht="15" customHeight="1" thickBot="1" x14ac:dyDescent="0.3">
      <c r="B12" s="3" t="s">
        <v>71</v>
      </c>
      <c r="C12" s="28" t="s">
        <v>18</v>
      </c>
      <c r="D12" s="64"/>
      <c r="E12" s="16">
        <f t="shared" si="0"/>
        <v>0</v>
      </c>
      <c r="F12" s="16" t="s">
        <v>10</v>
      </c>
      <c r="G12" s="25">
        <f t="shared" si="1"/>
        <v>0</v>
      </c>
      <c r="H12" s="26" t="s">
        <v>11</v>
      </c>
      <c r="I12" s="25">
        <f t="shared" si="2"/>
        <v>0</v>
      </c>
      <c r="J12" s="61">
        <f t="shared" si="3"/>
        <v>0</v>
      </c>
      <c r="K12" s="104"/>
      <c r="L12" s="65" t="s">
        <v>43</v>
      </c>
      <c r="M12" s="65" t="s">
        <v>50</v>
      </c>
      <c r="O12" s="136"/>
      <c r="P12" s="102"/>
      <c r="Q12" s="69"/>
      <c r="R12" s="103"/>
      <c r="S12" s="83"/>
      <c r="T12" s="103"/>
      <c r="U12" s="83"/>
      <c r="V12" s="18"/>
      <c r="W12" s="18"/>
      <c r="X12" s="18"/>
      <c r="Y12" s="18"/>
      <c r="Z12" s="18"/>
      <c r="AA12" s="18"/>
      <c r="AB12" s="18"/>
      <c r="AC12" s="18"/>
      <c r="AD12" s="18"/>
      <c r="AE12" s="18"/>
    </row>
    <row r="13" spans="2:31" ht="15" customHeight="1" thickBot="1" x14ac:dyDescent="0.3">
      <c r="B13" s="27" t="s">
        <v>44</v>
      </c>
      <c r="C13" s="28" t="s">
        <v>19</v>
      </c>
      <c r="D13" s="64"/>
      <c r="E13" s="16">
        <f t="shared" si="0"/>
        <v>0</v>
      </c>
      <c r="F13" s="16" t="s">
        <v>10</v>
      </c>
      <c r="G13" s="25">
        <f t="shared" si="1"/>
        <v>0</v>
      </c>
      <c r="H13" s="26" t="s">
        <v>11</v>
      </c>
      <c r="I13" s="25">
        <f t="shared" si="2"/>
        <v>0</v>
      </c>
      <c r="J13" s="61">
        <f t="shared" si="3"/>
        <v>0</v>
      </c>
      <c r="K13" s="104"/>
      <c r="L13" s="65" t="s">
        <v>40</v>
      </c>
      <c r="N13" s="137" t="s">
        <v>64</v>
      </c>
      <c r="O13" s="136"/>
      <c r="P13" s="102"/>
      <c r="Q13" s="69"/>
      <c r="R13" s="103"/>
      <c r="S13" s="83"/>
      <c r="T13" s="103"/>
      <c r="U13" s="83"/>
      <c r="V13" s="18"/>
      <c r="W13" s="18"/>
      <c r="X13" s="18"/>
      <c r="Y13" s="18"/>
      <c r="Z13" s="18"/>
      <c r="AA13" s="18"/>
      <c r="AB13" s="18"/>
      <c r="AC13" s="18"/>
      <c r="AD13" s="18"/>
      <c r="AE13" s="18"/>
    </row>
    <row r="14" spans="2:31" ht="15" customHeight="1" thickBot="1" x14ac:dyDescent="0.3">
      <c r="B14" s="27" t="s">
        <v>26</v>
      </c>
      <c r="C14" s="28" t="s">
        <v>27</v>
      </c>
      <c r="D14" s="64"/>
      <c r="E14" s="16">
        <f t="shared" si="0"/>
        <v>0</v>
      </c>
      <c r="F14" s="16" t="s">
        <v>10</v>
      </c>
      <c r="G14" s="25">
        <f t="shared" si="1"/>
        <v>0</v>
      </c>
      <c r="H14" s="26" t="s">
        <v>11</v>
      </c>
      <c r="I14" s="25">
        <f t="shared" si="2"/>
        <v>0</v>
      </c>
      <c r="J14" s="61">
        <f t="shared" si="3"/>
        <v>0</v>
      </c>
      <c r="K14" s="104"/>
      <c r="L14" s="65" t="s">
        <v>215</v>
      </c>
      <c r="M14" s="65" t="s">
        <v>199</v>
      </c>
      <c r="N14" s="138" t="s">
        <v>33</v>
      </c>
      <c r="O14" s="136"/>
      <c r="P14" s="102"/>
      <c r="Q14" s="69"/>
      <c r="R14" s="103"/>
      <c r="S14" s="83"/>
      <c r="T14" s="103"/>
      <c r="U14" s="83"/>
      <c r="V14" s="18"/>
      <c r="W14" s="18"/>
      <c r="X14" s="18"/>
      <c r="Y14" s="18"/>
      <c r="Z14" s="18"/>
      <c r="AA14" s="18"/>
      <c r="AB14" s="18"/>
      <c r="AC14" s="18"/>
      <c r="AD14" s="18"/>
      <c r="AE14" s="18"/>
    </row>
    <row r="15" spans="2:31" ht="15" customHeight="1" thickBot="1" x14ac:dyDescent="0.3">
      <c r="B15" s="3" t="s">
        <v>37</v>
      </c>
      <c r="C15" s="28" t="s">
        <v>25</v>
      </c>
      <c r="D15" s="64"/>
      <c r="E15" s="16">
        <f t="shared" si="0"/>
        <v>0</v>
      </c>
      <c r="F15" s="16" t="s">
        <v>10</v>
      </c>
      <c r="G15" s="25">
        <f t="shared" si="1"/>
        <v>0</v>
      </c>
      <c r="H15" s="26" t="s">
        <v>11</v>
      </c>
      <c r="I15" s="25">
        <f t="shared" si="2"/>
        <v>0</v>
      </c>
      <c r="J15" s="61">
        <f t="shared" si="3"/>
        <v>0</v>
      </c>
      <c r="K15" s="104"/>
      <c r="L15" s="65" t="s">
        <v>41</v>
      </c>
      <c r="M15" s="65" t="s">
        <v>200</v>
      </c>
      <c r="N15" s="137" t="s">
        <v>34</v>
      </c>
      <c r="O15" s="136"/>
      <c r="P15" s="102"/>
      <c r="Q15" s="69"/>
      <c r="R15" s="103"/>
      <c r="S15" s="83"/>
      <c r="T15" s="103"/>
      <c r="U15" s="83"/>
      <c r="V15" s="18"/>
      <c r="W15" s="18"/>
      <c r="X15" s="18"/>
      <c r="Y15" s="18"/>
      <c r="Z15" s="18"/>
      <c r="AA15" s="18"/>
      <c r="AB15" s="18"/>
      <c r="AC15" s="18"/>
      <c r="AD15" s="18"/>
      <c r="AE15" s="18"/>
    </row>
    <row r="16" spans="2:31" ht="15" customHeight="1" thickBot="1" x14ac:dyDescent="0.3">
      <c r="B16" s="27" t="s">
        <v>16</v>
      </c>
      <c r="C16" s="28" t="s">
        <v>17</v>
      </c>
      <c r="D16" s="64"/>
      <c r="E16" s="16">
        <f>IF(D16="A",3,IF(D16="B",3,IF(D16="C",3,IF(D16="d",3,IF(D16="f",3,IF(D16="s",3,0))))))</f>
        <v>0</v>
      </c>
      <c r="F16" s="16" t="s">
        <v>10</v>
      </c>
      <c r="G16" s="25">
        <f t="shared" si="1"/>
        <v>0</v>
      </c>
      <c r="H16" s="26" t="s">
        <v>11</v>
      </c>
      <c r="I16" s="25">
        <f t="shared" si="2"/>
        <v>0</v>
      </c>
      <c r="J16" s="61">
        <f>IF(D16="A",3,IF(D16="B",3,IF(D16="C",3,IF(D16="s",3,0))))</f>
        <v>0</v>
      </c>
      <c r="K16" s="104"/>
      <c r="L16" s="65" t="s">
        <v>42</v>
      </c>
      <c r="M16" s="65" t="s">
        <v>201</v>
      </c>
      <c r="N16" s="137" t="s">
        <v>35</v>
      </c>
      <c r="O16" s="136"/>
      <c r="P16" s="102"/>
      <c r="Q16" s="69"/>
      <c r="R16" s="103"/>
      <c r="S16" s="83"/>
      <c r="T16" s="103"/>
      <c r="U16" s="83"/>
      <c r="V16" s="18"/>
      <c r="W16" s="18"/>
      <c r="X16" s="18"/>
      <c r="Y16" s="18"/>
      <c r="Z16" s="18"/>
      <c r="AA16" s="18"/>
      <c r="AB16" s="18"/>
      <c r="AC16" s="18"/>
      <c r="AD16" s="18"/>
      <c r="AE16" s="18"/>
    </row>
    <row r="17" spans="2:31" ht="15" customHeight="1" thickBot="1" x14ac:dyDescent="0.3">
      <c r="B17" s="27" t="s">
        <v>23</v>
      </c>
      <c r="C17" s="28" t="s">
        <v>24</v>
      </c>
      <c r="D17" s="64"/>
      <c r="E17" s="16">
        <f>IF(D17="A",3,IF(D17="B",3,IF(D17="C",3,IF(D17="d",3,IF(D17="f",3,IF(D17="s",3,0))))))</f>
        <v>0</v>
      </c>
      <c r="F17" s="16" t="s">
        <v>10</v>
      </c>
      <c r="G17" s="25">
        <f t="shared" si="1"/>
        <v>0</v>
      </c>
      <c r="H17" s="26" t="s">
        <v>11</v>
      </c>
      <c r="I17" s="25">
        <f t="shared" si="2"/>
        <v>0</v>
      </c>
      <c r="J17" s="61">
        <f>IF(D17="A",3,IF(D17="B",3,IF(D17="C",3,IF(D17="s",3,0))))</f>
        <v>0</v>
      </c>
      <c r="K17" s="104"/>
      <c r="L17" s="136"/>
      <c r="M17" s="136"/>
      <c r="N17" s="136"/>
      <c r="O17" s="136"/>
      <c r="P17" s="102"/>
      <c r="Q17" s="69"/>
      <c r="R17" s="103"/>
      <c r="S17" s="83"/>
      <c r="T17" s="103"/>
      <c r="U17" s="83"/>
      <c r="V17" s="18"/>
      <c r="W17" s="18"/>
      <c r="X17" s="18"/>
      <c r="Y17" s="18"/>
      <c r="Z17" s="18"/>
      <c r="AA17" s="18"/>
      <c r="AB17" s="18"/>
      <c r="AC17" s="18"/>
      <c r="AD17" s="18"/>
      <c r="AE17" s="18"/>
    </row>
    <row r="18" spans="2:31" ht="15" customHeight="1" thickBot="1" x14ac:dyDescent="0.3">
      <c r="B18" s="85" t="s">
        <v>198</v>
      </c>
      <c r="C18" s="28" t="s">
        <v>197</v>
      </c>
      <c r="D18" s="64"/>
      <c r="E18" s="16">
        <f>IF(D18="A",4,IF(D18="B",4,IF(D18="C",4,IF(D18="d",4,IF(D18="f",4,IF(D18="s",4,0))))))</f>
        <v>0</v>
      </c>
      <c r="F18" s="16" t="s">
        <v>10</v>
      </c>
      <c r="G18" s="25">
        <f t="shared" si="1"/>
        <v>0</v>
      </c>
      <c r="H18" s="26" t="s">
        <v>11</v>
      </c>
      <c r="I18" s="25">
        <f t="shared" si="2"/>
        <v>0</v>
      </c>
      <c r="J18" s="61">
        <f>IF(D18="A",4,IF(D18="B",4,IF(D18="C",4,IF(D18="s",4,0))))</f>
        <v>0</v>
      </c>
      <c r="K18" s="84"/>
      <c r="Q18" s="69"/>
      <c r="R18" s="83"/>
      <c r="S18" s="83"/>
      <c r="T18" s="83"/>
      <c r="U18" s="83"/>
    </row>
    <row r="19" spans="2:31" ht="15" customHeight="1" thickBot="1" x14ac:dyDescent="0.3">
      <c r="B19" s="27" t="s">
        <v>20</v>
      </c>
      <c r="C19" s="67" t="s">
        <v>69</v>
      </c>
      <c r="D19" s="62"/>
      <c r="E19" s="56">
        <f>IF(D19="A",4,IF(D19="B",4,IF(D19="C",4,IF(D19="S",4,IF(D19="d",4,IF(D19="f",4,0))))))</f>
        <v>0</v>
      </c>
      <c r="F19" s="16" t="s">
        <v>10</v>
      </c>
      <c r="G19" s="25">
        <f t="shared" si="1"/>
        <v>0</v>
      </c>
      <c r="H19" s="26" t="s">
        <v>11</v>
      </c>
      <c r="I19" s="25">
        <f t="shared" si="2"/>
        <v>0</v>
      </c>
      <c r="J19" s="61">
        <f>IF(D19="A",4,IF(D19="B",4,IF(D19="C",4,IF(D19="S",4,0))))</f>
        <v>0</v>
      </c>
      <c r="K19" s="104"/>
      <c r="L19" s="136"/>
      <c r="M19" s="136" t="s">
        <v>200</v>
      </c>
      <c r="N19" s="136"/>
      <c r="O19" s="136"/>
      <c r="P19" s="102"/>
      <c r="Q19" s="69"/>
      <c r="R19" s="103"/>
      <c r="S19" s="83"/>
      <c r="T19" s="103"/>
      <c r="U19" s="83"/>
      <c r="V19" s="18"/>
      <c r="W19" s="18"/>
      <c r="X19" s="18"/>
      <c r="Y19" s="18"/>
      <c r="Z19" s="18"/>
      <c r="AA19" s="18"/>
      <c r="AB19" s="18"/>
      <c r="AC19" s="18"/>
      <c r="AD19" s="18"/>
      <c r="AE19" s="18"/>
    </row>
    <row r="20" spans="2:31" ht="15" customHeight="1" thickBot="1" x14ac:dyDescent="0.3">
      <c r="B20" s="66" t="s">
        <v>21</v>
      </c>
      <c r="C20" s="68" t="s">
        <v>69</v>
      </c>
      <c r="D20" s="63"/>
      <c r="E20" s="57">
        <f>IF(D20="A",4,IF(D20="B",4,IF(D20="C",4,IF(D20="S",4,IF(D20="d",4,IF(D20="f",4,0))))))</f>
        <v>0</v>
      </c>
      <c r="F20" s="16" t="s">
        <v>10</v>
      </c>
      <c r="G20" s="25">
        <f t="shared" si="1"/>
        <v>0</v>
      </c>
      <c r="H20" s="26" t="s">
        <v>11</v>
      </c>
      <c r="I20" s="25">
        <f t="shared" si="2"/>
        <v>0</v>
      </c>
      <c r="J20" s="61">
        <f>IF(D20="A",4,IF(D20="B",4,IF(D20="C",4,IF(D20="S",4,0))))</f>
        <v>0</v>
      </c>
      <c r="K20" s="104"/>
      <c r="L20" s="136"/>
      <c r="M20" s="136" t="s">
        <v>201</v>
      </c>
      <c r="N20" s="136"/>
      <c r="O20" s="136"/>
      <c r="P20" s="102"/>
      <c r="Q20" s="69"/>
      <c r="R20" s="103"/>
      <c r="S20" s="83"/>
      <c r="T20" s="103"/>
      <c r="U20" s="83"/>
      <c r="V20" s="18"/>
      <c r="W20" s="18"/>
      <c r="X20" s="18"/>
      <c r="Y20" s="18"/>
      <c r="Z20" s="18"/>
      <c r="AA20" s="18"/>
      <c r="AB20" s="18"/>
      <c r="AC20" s="18"/>
      <c r="AD20" s="18"/>
      <c r="AE20" s="18"/>
    </row>
    <row r="21" spans="2:31" ht="15" customHeight="1" x14ac:dyDescent="0.2">
      <c r="B21" s="15"/>
      <c r="C21" s="15"/>
      <c r="D21" s="60" t="s">
        <v>28</v>
      </c>
      <c r="E21" s="61">
        <f>SUM(E7:E20)</f>
        <v>0</v>
      </c>
      <c r="F21" s="17"/>
      <c r="G21" s="17"/>
      <c r="H21" s="60"/>
      <c r="I21" s="61">
        <f>SUM(I7:I20)</f>
        <v>0</v>
      </c>
      <c r="K21" s="84"/>
      <c r="Q21" s="69"/>
      <c r="R21" s="83"/>
      <c r="S21" s="83"/>
      <c r="T21" s="83"/>
      <c r="U21" s="83"/>
    </row>
    <row r="22" spans="2:31" ht="15" customHeight="1" thickBot="1" x14ac:dyDescent="0.3">
      <c r="B22" s="18"/>
      <c r="C22" s="18"/>
      <c r="D22" s="18"/>
      <c r="E22" s="18"/>
      <c r="F22" s="18"/>
      <c r="G22" s="18"/>
      <c r="H22" s="18"/>
      <c r="I22" s="18"/>
      <c r="K22" s="84"/>
      <c r="Q22" s="69"/>
      <c r="R22" s="83"/>
      <c r="S22" s="83"/>
      <c r="T22" s="83"/>
      <c r="U22" s="83"/>
    </row>
    <row r="23" spans="2:31" ht="15" customHeight="1" thickBot="1" x14ac:dyDescent="0.3">
      <c r="B23" s="12"/>
      <c r="C23" s="18"/>
      <c r="D23" s="58" t="s">
        <v>152</v>
      </c>
      <c r="E23" s="59">
        <f>SUM(J7:J20)</f>
        <v>0</v>
      </c>
      <c r="F23" s="18"/>
      <c r="G23" s="19" t="s">
        <v>29</v>
      </c>
      <c r="H23" s="20" t="s">
        <v>11</v>
      </c>
      <c r="I23" s="21" t="e">
        <f>(I21/E21)</f>
        <v>#DIV/0!</v>
      </c>
      <c r="K23" s="84"/>
      <c r="Q23" s="69"/>
      <c r="R23" s="83"/>
      <c r="S23" s="83"/>
      <c r="T23" s="83"/>
      <c r="U23" s="83"/>
    </row>
    <row r="24" spans="2:31" ht="15" customHeight="1" thickBot="1" x14ac:dyDescent="0.25">
      <c r="B24" s="22"/>
      <c r="C24" s="23"/>
      <c r="D24" s="23"/>
      <c r="E24" s="55" t="s">
        <v>153</v>
      </c>
      <c r="F24" s="23"/>
      <c r="G24" s="23"/>
      <c r="H24" s="23"/>
      <c r="I24" s="23"/>
      <c r="J24" s="83"/>
      <c r="K24" s="84"/>
      <c r="Q24" s="69"/>
      <c r="R24" s="83"/>
      <c r="S24" s="83"/>
      <c r="T24" s="83"/>
      <c r="U24" s="83"/>
    </row>
    <row r="25" spans="2:31" ht="15" customHeight="1" x14ac:dyDescent="0.2">
      <c r="B25" s="10"/>
      <c r="J25" s="83"/>
      <c r="K25" s="84"/>
      <c r="Q25" s="69"/>
      <c r="R25" s="83"/>
      <c r="S25" s="83"/>
      <c r="T25" s="83"/>
      <c r="U25" s="83"/>
    </row>
    <row r="26" spans="2:31" ht="15" customHeight="1" x14ac:dyDescent="0.2">
      <c r="B26" s="110" t="s">
        <v>60</v>
      </c>
      <c r="C26" s="110"/>
      <c r="D26" s="110"/>
      <c r="E26" s="110"/>
      <c r="F26" s="110"/>
      <c r="G26" s="110"/>
      <c r="H26" s="110"/>
      <c r="I26" s="110"/>
      <c r="J26" s="83"/>
      <c r="K26" s="84"/>
      <c r="Q26" s="69"/>
      <c r="R26" s="83"/>
      <c r="S26" s="83"/>
      <c r="T26" s="83"/>
      <c r="U26" s="83"/>
    </row>
    <row r="27" spans="2:31" ht="36" customHeight="1" x14ac:dyDescent="0.2">
      <c r="B27" s="109" t="s">
        <v>61</v>
      </c>
      <c r="C27" s="109"/>
      <c r="D27" s="109"/>
      <c r="E27" s="109"/>
      <c r="F27" s="109"/>
      <c r="G27" s="109"/>
      <c r="H27" s="109"/>
      <c r="I27" s="109"/>
      <c r="J27" s="83"/>
      <c r="K27" s="84"/>
      <c r="Q27" s="69"/>
      <c r="R27" s="83"/>
      <c r="S27" s="83"/>
      <c r="T27" s="83"/>
      <c r="U27" s="83"/>
    </row>
    <row r="28" spans="2:31" ht="15" customHeight="1" x14ac:dyDescent="0.2">
      <c r="B28" s="111" t="s">
        <v>62</v>
      </c>
      <c r="C28" s="112"/>
      <c r="D28" s="112"/>
      <c r="E28" s="112"/>
      <c r="F28" s="112"/>
      <c r="G28" s="112"/>
      <c r="H28" s="112"/>
      <c r="I28" s="112"/>
      <c r="J28" s="83"/>
      <c r="K28" s="84"/>
      <c r="Q28" s="69"/>
      <c r="R28" s="83"/>
      <c r="S28" s="83"/>
      <c r="T28" s="83"/>
      <c r="U28" s="83"/>
    </row>
    <row r="29" spans="2:31" ht="15" customHeight="1" x14ac:dyDescent="0.25">
      <c r="B29" s="24" t="s">
        <v>2</v>
      </c>
      <c r="C29" s="24" t="s">
        <v>3</v>
      </c>
      <c r="D29" s="24" t="s">
        <v>4</v>
      </c>
      <c r="K29" s="84"/>
      <c r="Q29" s="69"/>
      <c r="R29" s="83"/>
      <c r="S29" s="83"/>
    </row>
    <row r="30" spans="2:31" ht="15" customHeight="1" x14ac:dyDescent="0.2">
      <c r="B30" s="13" t="s">
        <v>80</v>
      </c>
      <c r="C30" s="13" t="s">
        <v>81</v>
      </c>
      <c r="D30" s="82"/>
      <c r="E30" s="108" t="s">
        <v>93</v>
      </c>
      <c r="F30" s="108"/>
      <c r="G30" s="108"/>
      <c r="H30" s="108"/>
      <c r="I30" s="108"/>
      <c r="J30" s="108"/>
      <c r="K30" s="84"/>
      <c r="Q30" s="69"/>
      <c r="R30" s="83"/>
      <c r="S30" s="83"/>
    </row>
    <row r="31" spans="2:31" ht="15" customHeight="1" x14ac:dyDescent="0.2">
      <c r="B31" s="13" t="s">
        <v>72</v>
      </c>
      <c r="C31" s="13" t="s">
        <v>76</v>
      </c>
      <c r="D31" s="82"/>
      <c r="E31" s="113" t="s">
        <v>191</v>
      </c>
      <c r="F31" s="113"/>
      <c r="G31" s="113"/>
      <c r="H31" s="113"/>
      <c r="I31" s="113"/>
      <c r="J31" s="113"/>
      <c r="K31" s="84"/>
      <c r="P31" s="69">
        <v>218</v>
      </c>
      <c r="Q31" s="69"/>
      <c r="R31" s="83"/>
      <c r="S31" s="83"/>
    </row>
    <row r="32" spans="2:31" ht="15" customHeight="1" x14ac:dyDescent="0.2">
      <c r="B32" s="14" t="s">
        <v>55</v>
      </c>
      <c r="C32" s="14" t="s">
        <v>56</v>
      </c>
      <c r="D32" s="2"/>
      <c r="E32" s="113" t="s">
        <v>94</v>
      </c>
      <c r="F32" s="113"/>
      <c r="G32" s="113"/>
      <c r="H32" s="113"/>
      <c r="I32" s="113"/>
      <c r="J32" s="113"/>
      <c r="K32" s="84"/>
      <c r="Q32" s="69"/>
      <c r="R32" s="83"/>
      <c r="S32" s="83"/>
    </row>
    <row r="33" spans="2:19" ht="15" customHeight="1" x14ac:dyDescent="0.2">
      <c r="B33" s="13" t="s">
        <v>83</v>
      </c>
      <c r="C33" s="13" t="s">
        <v>85</v>
      </c>
      <c r="D33" s="82"/>
      <c r="E33" s="108" t="s">
        <v>93</v>
      </c>
      <c r="F33" s="108"/>
      <c r="G33" s="108"/>
      <c r="H33" s="108"/>
      <c r="I33" s="108"/>
      <c r="J33" s="108"/>
      <c r="K33" s="84"/>
      <c r="L33" s="84"/>
      <c r="M33" s="84"/>
      <c r="N33" s="84"/>
      <c r="O33" s="84"/>
      <c r="P33" s="83"/>
      <c r="Q33" s="83"/>
      <c r="R33" s="83"/>
      <c r="S33" s="83"/>
    </row>
    <row r="34" spans="2:19" ht="15" customHeight="1" x14ac:dyDescent="0.2">
      <c r="B34" s="13" t="s">
        <v>74</v>
      </c>
      <c r="C34" s="13" t="s">
        <v>75</v>
      </c>
      <c r="D34" s="82"/>
      <c r="E34" s="113" t="s">
        <v>192</v>
      </c>
      <c r="F34" s="113"/>
      <c r="G34" s="113"/>
      <c r="H34" s="113"/>
      <c r="I34" s="113"/>
      <c r="J34" s="113"/>
      <c r="K34" s="84"/>
      <c r="L34" s="84"/>
      <c r="M34" s="84"/>
      <c r="N34" s="84"/>
      <c r="O34" s="84"/>
      <c r="P34" s="83"/>
      <c r="Q34" s="83"/>
      <c r="R34" s="83"/>
      <c r="S34" s="83"/>
    </row>
    <row r="35" spans="2:19" ht="15" customHeight="1" x14ac:dyDescent="0.2">
      <c r="B35" s="14" t="s">
        <v>202</v>
      </c>
      <c r="C35" s="14" t="s">
        <v>203</v>
      </c>
      <c r="D35" s="2"/>
      <c r="E35" s="113" t="s">
        <v>95</v>
      </c>
      <c r="F35" s="113"/>
      <c r="G35" s="113"/>
      <c r="H35" s="113"/>
      <c r="I35" s="113"/>
      <c r="J35" s="113"/>
      <c r="K35" s="84"/>
      <c r="L35" s="84"/>
      <c r="M35" s="84"/>
      <c r="N35" s="84"/>
      <c r="O35" s="84"/>
      <c r="P35" s="83"/>
      <c r="Q35" s="83"/>
      <c r="R35" s="83"/>
      <c r="S35" s="83"/>
    </row>
    <row r="36" spans="2:19" ht="15" customHeight="1" x14ac:dyDescent="0.2">
      <c r="B36" s="13" t="s">
        <v>84</v>
      </c>
      <c r="C36" s="13" t="s">
        <v>86</v>
      </c>
      <c r="D36" s="82"/>
      <c r="E36" s="108" t="s">
        <v>82</v>
      </c>
      <c r="F36" s="108"/>
      <c r="G36" s="108"/>
      <c r="H36" s="108"/>
      <c r="I36" s="108"/>
      <c r="J36" s="108"/>
      <c r="K36" s="84"/>
      <c r="L36" s="84"/>
      <c r="M36" s="84"/>
      <c r="N36" s="84"/>
      <c r="O36" s="84"/>
      <c r="P36" s="83"/>
      <c r="Q36" s="83"/>
      <c r="R36" s="83"/>
      <c r="S36" s="83"/>
    </row>
    <row r="37" spans="2:19" ht="15" customHeight="1" x14ac:dyDescent="0.2">
      <c r="B37" s="13" t="s">
        <v>73</v>
      </c>
      <c r="C37" s="13" t="s">
        <v>77</v>
      </c>
      <c r="D37" s="82"/>
      <c r="E37" s="113" t="s">
        <v>193</v>
      </c>
      <c r="F37" s="113"/>
      <c r="G37" s="113"/>
      <c r="H37" s="113"/>
      <c r="I37" s="113"/>
      <c r="J37" s="113"/>
      <c r="K37" s="84"/>
      <c r="L37" s="84"/>
      <c r="M37" s="84"/>
      <c r="N37" s="84"/>
      <c r="O37" s="84"/>
      <c r="P37" s="83"/>
      <c r="Q37" s="83"/>
      <c r="R37" s="83"/>
      <c r="S37" s="83"/>
    </row>
    <row r="38" spans="2:19" ht="15" customHeight="1" x14ac:dyDescent="0.2">
      <c r="B38" s="13" t="s">
        <v>78</v>
      </c>
      <c r="C38" s="13" t="s">
        <v>79</v>
      </c>
      <c r="D38" s="82"/>
      <c r="E38" s="113" t="s">
        <v>193</v>
      </c>
      <c r="F38" s="113"/>
      <c r="G38" s="113"/>
      <c r="H38" s="113"/>
      <c r="I38" s="113"/>
      <c r="J38" s="113"/>
      <c r="K38" s="84"/>
      <c r="L38" s="84"/>
      <c r="M38" s="84"/>
      <c r="N38" s="84"/>
      <c r="O38" s="84"/>
      <c r="P38" s="83"/>
      <c r="Q38" s="83"/>
      <c r="R38" s="83"/>
      <c r="S38" s="83"/>
    </row>
    <row r="39" spans="2:19" ht="15" customHeight="1" x14ac:dyDescent="0.2">
      <c r="B39" s="14" t="s">
        <v>57</v>
      </c>
      <c r="C39" s="14" t="s">
        <v>59</v>
      </c>
      <c r="D39" s="2"/>
      <c r="E39" s="113" t="s">
        <v>154</v>
      </c>
      <c r="F39" s="113"/>
      <c r="G39" s="113"/>
      <c r="H39" s="113"/>
      <c r="I39" s="113"/>
      <c r="J39" s="113"/>
      <c r="K39" s="84"/>
      <c r="L39" s="84"/>
      <c r="M39" s="84"/>
      <c r="N39" s="84"/>
      <c r="O39" s="84"/>
      <c r="P39" s="83"/>
      <c r="Q39" s="83"/>
      <c r="R39" s="83"/>
      <c r="S39" s="83"/>
    </row>
    <row r="40" spans="2:19" ht="15" customHeight="1" x14ac:dyDescent="0.2">
      <c r="B40" s="13" t="s">
        <v>87</v>
      </c>
      <c r="C40" s="13" t="s">
        <v>88</v>
      </c>
      <c r="D40" s="82"/>
      <c r="E40" s="108" t="s">
        <v>82</v>
      </c>
      <c r="F40" s="108"/>
      <c r="G40" s="108"/>
      <c r="H40" s="108"/>
      <c r="I40" s="108"/>
      <c r="J40" s="108"/>
      <c r="K40" s="84"/>
      <c r="L40" s="84"/>
      <c r="M40" s="84"/>
      <c r="N40" s="84"/>
      <c r="O40" s="84"/>
      <c r="P40" s="83"/>
      <c r="Q40" s="83"/>
      <c r="R40" s="83"/>
      <c r="S40" s="83"/>
    </row>
    <row r="41" spans="2:19" ht="15" customHeight="1" x14ac:dyDescent="0.2">
      <c r="B41" s="4" t="s">
        <v>96</v>
      </c>
      <c r="C41" s="14" t="s">
        <v>58</v>
      </c>
      <c r="D41" s="2"/>
      <c r="E41" s="113" t="s">
        <v>155</v>
      </c>
      <c r="F41" s="113"/>
      <c r="G41" s="113"/>
      <c r="H41" s="113"/>
      <c r="I41" s="113"/>
      <c r="J41" s="113"/>
      <c r="K41" s="84"/>
      <c r="L41" s="84"/>
      <c r="M41" s="84"/>
      <c r="N41" s="84"/>
      <c r="O41" s="84"/>
      <c r="P41" s="83"/>
      <c r="Q41" s="83"/>
      <c r="R41" s="83"/>
      <c r="S41" s="83"/>
    </row>
    <row r="42" spans="2:19" ht="15" customHeight="1" x14ac:dyDescent="0.2">
      <c r="B42" s="13" t="s">
        <v>89</v>
      </c>
      <c r="C42" s="13" t="s">
        <v>90</v>
      </c>
      <c r="D42" s="82"/>
      <c r="E42" s="108" t="s">
        <v>82</v>
      </c>
      <c r="F42" s="108"/>
      <c r="G42" s="108"/>
      <c r="H42" s="108"/>
      <c r="I42" s="108"/>
      <c r="J42" s="108"/>
      <c r="K42" s="84"/>
      <c r="L42" s="84"/>
      <c r="M42" s="84"/>
      <c r="N42" s="84"/>
      <c r="O42" s="84"/>
      <c r="P42" s="83"/>
      <c r="Q42" s="83"/>
      <c r="R42" s="83"/>
      <c r="S42" s="83"/>
    </row>
    <row r="43" spans="2:19" ht="15" customHeight="1" x14ac:dyDescent="0.2">
      <c r="B43" s="13" t="s">
        <v>91</v>
      </c>
      <c r="C43" s="13" t="s">
        <v>92</v>
      </c>
      <c r="D43" s="82"/>
      <c r="E43" s="108" t="s">
        <v>82</v>
      </c>
      <c r="F43" s="108"/>
      <c r="G43" s="108"/>
      <c r="H43" s="108"/>
      <c r="I43" s="108"/>
      <c r="J43" s="108"/>
    </row>
    <row r="44" spans="2:19" ht="15" customHeight="1" x14ac:dyDescent="0.2">
      <c r="B44" s="5"/>
    </row>
    <row r="45" spans="2:19" ht="15" customHeight="1" x14ac:dyDescent="0.2">
      <c r="B45" s="5"/>
    </row>
    <row r="46" spans="2:19" ht="15" customHeight="1" x14ac:dyDescent="0.2">
      <c r="B46" s="7"/>
    </row>
    <row r="47" spans="2:19" ht="15" customHeight="1" x14ac:dyDescent="0.2">
      <c r="B47" s="5"/>
    </row>
    <row r="48" spans="2:19" ht="15" customHeight="1" x14ac:dyDescent="0.2">
      <c r="B48" s="5"/>
    </row>
    <row r="49" spans="2:2" ht="15" customHeight="1" x14ac:dyDescent="0.2">
      <c r="B49" s="5"/>
    </row>
    <row r="50" spans="2:2" ht="15" customHeight="1" x14ac:dyDescent="0.2">
      <c r="B50" s="5"/>
    </row>
    <row r="51" spans="2:2" ht="15" customHeight="1" x14ac:dyDescent="0.2">
      <c r="B51" s="5"/>
    </row>
    <row r="52" spans="2:2" ht="15" customHeight="1" x14ac:dyDescent="0.2">
      <c r="B52" s="5"/>
    </row>
    <row r="53" spans="2:2" ht="15" customHeight="1" x14ac:dyDescent="0.2">
      <c r="B53" s="5"/>
    </row>
    <row r="54" spans="2:2" ht="15" customHeight="1" x14ac:dyDescent="0.2">
      <c r="B54" s="5"/>
    </row>
    <row r="55" spans="2:2" ht="15" customHeight="1" x14ac:dyDescent="0.2">
      <c r="B55" s="5"/>
    </row>
    <row r="56" spans="2:2" ht="15" customHeight="1" x14ac:dyDescent="0.2">
      <c r="B56" s="5"/>
    </row>
    <row r="57" spans="2:2" ht="15" customHeight="1" x14ac:dyDescent="0.2">
      <c r="B57" s="5"/>
    </row>
    <row r="58" spans="2:2" ht="15" customHeight="1" x14ac:dyDescent="0.2">
      <c r="B58" s="5"/>
    </row>
    <row r="59" spans="2:2" ht="15" customHeight="1" x14ac:dyDescent="0.2">
      <c r="B59" s="5"/>
    </row>
    <row r="60" spans="2:2" ht="15" customHeight="1" x14ac:dyDescent="0.2">
      <c r="B60" s="5"/>
    </row>
    <row r="61" spans="2:2" ht="15" customHeight="1" x14ac:dyDescent="0.2">
      <c r="B61" s="5"/>
    </row>
    <row r="62" spans="2:2" ht="15" customHeight="1" x14ac:dyDescent="0.2">
      <c r="B62" s="5"/>
    </row>
    <row r="63" spans="2:2" ht="15" customHeight="1" x14ac:dyDescent="0.2">
      <c r="B63" s="5"/>
    </row>
    <row r="64" spans="2:2" ht="15" customHeight="1" x14ac:dyDescent="0.2">
      <c r="B64" s="5"/>
    </row>
    <row r="65" spans="2:2" ht="15" customHeight="1" x14ac:dyDescent="0.2">
      <c r="B65" s="5"/>
    </row>
    <row r="110" spans="1:2" ht="15" customHeight="1" x14ac:dyDescent="0.25">
      <c r="A110" s="8"/>
      <c r="B110" s="5"/>
    </row>
    <row r="111" spans="1:2" ht="15" customHeight="1" x14ac:dyDescent="0.25">
      <c r="A111" s="8"/>
      <c r="B111" s="9"/>
    </row>
    <row r="112" spans="1:2" ht="15" customHeight="1" x14ac:dyDescent="0.2">
      <c r="B112" s="10"/>
    </row>
    <row r="113" spans="2:4" ht="15" customHeight="1" x14ac:dyDescent="0.2">
      <c r="B113" s="10"/>
    </row>
    <row r="114" spans="2:4" ht="15" customHeight="1" x14ac:dyDescent="0.2">
      <c r="B114" s="11"/>
    </row>
    <row r="115" spans="2:4" ht="15" customHeight="1" x14ac:dyDescent="0.2">
      <c r="B115" s="10"/>
    </row>
    <row r="116" spans="2:4" ht="15" customHeight="1" x14ac:dyDescent="0.2">
      <c r="B116" s="10"/>
    </row>
    <row r="117" spans="2:4" ht="15" customHeight="1" x14ac:dyDescent="0.2">
      <c r="B117" s="10"/>
      <c r="D117" s="5"/>
    </row>
    <row r="118" spans="2:4" ht="15" customHeight="1" x14ac:dyDescent="0.2">
      <c r="B118" s="10"/>
      <c r="D118" s="9"/>
    </row>
    <row r="119" spans="2:4" ht="15" customHeight="1" x14ac:dyDescent="0.2">
      <c r="B119" s="5"/>
      <c r="D119" s="10"/>
    </row>
    <row r="120" spans="2:4" ht="15" customHeight="1" x14ac:dyDescent="0.2">
      <c r="B120" s="10"/>
      <c r="D120" s="10"/>
    </row>
    <row r="121" spans="2:4" ht="15" customHeight="1" x14ac:dyDescent="0.2">
      <c r="B121" s="10"/>
    </row>
    <row r="122" spans="2:4" ht="15" customHeight="1" x14ac:dyDescent="0.2">
      <c r="B122" s="10"/>
    </row>
    <row r="123" spans="2:4" ht="15" customHeight="1" x14ac:dyDescent="0.2">
      <c r="B123" s="5"/>
    </row>
    <row r="124" spans="2:4" ht="15" customHeight="1" x14ac:dyDescent="0.2">
      <c r="B124" s="5"/>
    </row>
    <row r="125" spans="2:4" ht="15" customHeight="1" x14ac:dyDescent="0.2">
      <c r="B125" s="7"/>
    </row>
    <row r="126" spans="2:4" ht="15" customHeight="1" x14ac:dyDescent="0.2">
      <c r="B126" s="5"/>
    </row>
    <row r="127" spans="2:4" ht="15" customHeight="1" x14ac:dyDescent="0.2">
      <c r="B127" s="5"/>
    </row>
    <row r="128" spans="2:4" ht="15" customHeight="1" x14ac:dyDescent="0.2">
      <c r="B128" s="5"/>
    </row>
    <row r="129" spans="2:2" ht="15" customHeight="1" x14ac:dyDescent="0.2">
      <c r="B129" s="5"/>
    </row>
    <row r="130" spans="2:2" ht="15" customHeight="1" x14ac:dyDescent="0.2">
      <c r="B130" s="5"/>
    </row>
    <row r="131" spans="2:2" ht="15" customHeight="1" x14ac:dyDescent="0.2">
      <c r="B131" s="5"/>
    </row>
    <row r="132" spans="2:2" ht="15" customHeight="1" x14ac:dyDescent="0.2">
      <c r="B132" s="5"/>
    </row>
    <row r="133" spans="2:2" ht="15" customHeight="1" x14ac:dyDescent="0.2">
      <c r="B133" s="5"/>
    </row>
    <row r="134" spans="2:2" ht="15" customHeight="1" x14ac:dyDescent="0.2">
      <c r="B134" s="5"/>
    </row>
    <row r="135" spans="2:2" ht="15" customHeight="1" x14ac:dyDescent="0.2">
      <c r="B135" s="5"/>
    </row>
    <row r="136" spans="2:2" ht="15" customHeight="1" x14ac:dyDescent="0.2">
      <c r="B136" s="5"/>
    </row>
    <row r="137" spans="2:2" ht="15" customHeight="1" x14ac:dyDescent="0.2">
      <c r="B137" s="5"/>
    </row>
    <row r="138" spans="2:2" ht="15" customHeight="1" x14ac:dyDescent="0.2">
      <c r="B138" s="5"/>
    </row>
    <row r="139" spans="2:2" ht="15" customHeight="1" x14ac:dyDescent="0.2">
      <c r="B139" s="5"/>
    </row>
    <row r="140" spans="2:2" ht="15" customHeight="1" x14ac:dyDescent="0.2">
      <c r="B140" s="5"/>
    </row>
    <row r="141" spans="2:2" ht="15" customHeight="1" x14ac:dyDescent="0.2">
      <c r="B141" s="5"/>
    </row>
    <row r="142" spans="2:2" ht="15" customHeight="1" x14ac:dyDescent="0.2">
      <c r="B142" s="5"/>
    </row>
    <row r="143" spans="2:2" ht="15" customHeight="1" x14ac:dyDescent="0.2">
      <c r="B143" s="5"/>
    </row>
    <row r="144" spans="2:2" ht="15" customHeight="1" x14ac:dyDescent="0.2">
      <c r="B144" s="5"/>
    </row>
    <row r="145" spans="2:2" ht="15" customHeight="1" x14ac:dyDescent="0.2">
      <c r="B145" s="12"/>
    </row>
  </sheetData>
  <sortState xmlns:xlrd2="http://schemas.microsoft.com/office/spreadsheetml/2017/richdata2" ref="A7:AE20">
    <sortCondition ref="B7:B20"/>
  </sortState>
  <mergeCells count="20">
    <mergeCell ref="E42:J42"/>
    <mergeCell ref="E43:J43"/>
    <mergeCell ref="E31:J31"/>
    <mergeCell ref="E32:J32"/>
    <mergeCell ref="E34:J34"/>
    <mergeCell ref="E35:J35"/>
    <mergeCell ref="E37:J37"/>
    <mergeCell ref="E38:J38"/>
    <mergeCell ref="E41:J41"/>
    <mergeCell ref="E33:J33"/>
    <mergeCell ref="E39:J39"/>
    <mergeCell ref="B1:I1"/>
    <mergeCell ref="B2:I2"/>
    <mergeCell ref="B3:I3"/>
    <mergeCell ref="E36:J36"/>
    <mergeCell ref="E40:J40"/>
    <mergeCell ref="B27:I27"/>
    <mergeCell ref="B26:I26"/>
    <mergeCell ref="B28:I28"/>
    <mergeCell ref="E30:J30"/>
  </mergeCells>
  <conditionalFormatting sqref="D30:D38 D40:D43">
    <cfRule type="containsText" dxfId="31" priority="47" operator="containsText" text="C">
      <formula>NOT(ISERROR(SEARCH("C",D30)))</formula>
    </cfRule>
    <cfRule type="containsText" dxfId="30" priority="48" operator="containsText" text="B">
      <formula>NOT(ISERROR(SEARCH("B",D30)))</formula>
    </cfRule>
    <cfRule type="containsText" dxfId="29" priority="49" operator="containsText" text="A">
      <formula>NOT(ISERROR(SEARCH("A",D30)))</formula>
    </cfRule>
  </conditionalFormatting>
  <conditionalFormatting sqref="C4">
    <cfRule type="containsBlanks" dxfId="28" priority="46">
      <formula>LEN(TRIM(C4))=0</formula>
    </cfRule>
  </conditionalFormatting>
  <conditionalFormatting sqref="E4">
    <cfRule type="containsBlanks" dxfId="27" priority="44">
      <formula>LEN(TRIM(E4))=0</formula>
    </cfRule>
  </conditionalFormatting>
  <conditionalFormatting sqref="I23">
    <cfRule type="cellIs" dxfId="26" priority="33" operator="lessThan">
      <formula>3</formula>
    </cfRule>
  </conditionalFormatting>
  <conditionalFormatting sqref="B15">
    <cfRule type="cellIs" dxfId="25" priority="27" operator="equal">
      <formula>$M$11</formula>
    </cfRule>
    <cfRule type="cellIs" dxfId="24" priority="28" operator="equal">
      <formula>$M$10</formula>
    </cfRule>
    <cfRule type="cellIs" dxfId="23" priority="29" operator="equal">
      <formula>$M$12</formula>
    </cfRule>
    <cfRule type="cellIs" dxfId="22" priority="30" operator="equal">
      <formula>$M$9</formula>
    </cfRule>
    <cfRule type="cellIs" dxfId="21" priority="31" operator="equal">
      <formula>$M$8</formula>
    </cfRule>
    <cfRule type="cellIs" dxfId="20" priority="32" operator="equal">
      <formula>$M$7</formula>
    </cfRule>
  </conditionalFormatting>
  <conditionalFormatting sqref="B7">
    <cfRule type="cellIs" dxfId="19" priority="24" operator="equal">
      <formula>$N$16</formula>
    </cfRule>
    <cfRule type="cellIs" dxfId="18" priority="25" operator="equal">
      <formula>$N$15</formula>
    </cfRule>
    <cfRule type="cellIs" dxfId="17" priority="26" operator="equal">
      <formula>$N$14</formula>
    </cfRule>
  </conditionalFormatting>
  <conditionalFormatting sqref="B12">
    <cfRule type="cellIs" dxfId="16" priority="21" operator="equal">
      <formula>$O$9</formula>
    </cfRule>
    <cfRule type="cellIs" dxfId="15" priority="22" operator="equal">
      <formula>$O$8</formula>
    </cfRule>
    <cfRule type="cellIs" dxfId="14" priority="23" operator="equal">
      <formula>$O$7</formula>
    </cfRule>
  </conditionalFormatting>
  <conditionalFormatting sqref="B18">
    <cfRule type="cellIs" dxfId="13" priority="19" operator="equal">
      <formula>$M$16</formula>
    </cfRule>
    <cfRule type="cellIs" dxfId="12" priority="20" operator="equal">
      <formula>$M$15</formula>
    </cfRule>
  </conditionalFormatting>
  <conditionalFormatting sqref="B41">
    <cfRule type="cellIs" dxfId="11" priority="10" operator="equal">
      <formula>$N$9</formula>
    </cfRule>
    <cfRule type="cellIs" dxfId="10" priority="11" operator="equal">
      <formula>$N$8</formula>
    </cfRule>
    <cfRule type="cellIs" dxfId="9" priority="12" operator="equal">
      <formula>$N$7</formula>
    </cfRule>
  </conditionalFormatting>
  <conditionalFormatting sqref="D39">
    <cfRule type="containsText" dxfId="8" priority="7" operator="containsText" text="C">
      <formula>NOT(ISERROR(SEARCH("C",D39)))</formula>
    </cfRule>
    <cfRule type="containsText" dxfId="7" priority="8" operator="containsText" text="B">
      <formula>NOT(ISERROR(SEARCH("B",D39)))</formula>
    </cfRule>
    <cfRule type="containsText" dxfId="6" priority="9" operator="containsText" text="A">
      <formula>NOT(ISERROR(SEARCH("A",D39)))</formula>
    </cfRule>
  </conditionalFormatting>
  <conditionalFormatting sqref="E23">
    <cfRule type="cellIs" dxfId="5" priority="4" operator="between">
      <formula>30</formula>
      <formula>52</formula>
    </cfRule>
    <cfRule type="cellIs" dxfId="4" priority="5" operator="between">
      <formula>30</formula>
      <formula>52</formula>
    </cfRule>
    <cfRule type="cellIs" dxfId="3" priority="6" operator="between">
      <formula>1</formula>
      <formula>29</formula>
    </cfRule>
  </conditionalFormatting>
  <conditionalFormatting sqref="D7:D20">
    <cfRule type="cellIs" dxfId="2" priority="1" operator="equal">
      <formula>"C"</formula>
    </cfRule>
    <cfRule type="cellIs" dxfId="1" priority="2" operator="equal">
      <formula>"B"</formula>
    </cfRule>
    <cfRule type="cellIs" dxfId="0" priority="3" operator="equal">
      <formula>"A"</formula>
    </cfRule>
  </conditionalFormatting>
  <dataValidations count="6">
    <dataValidation type="list" allowBlank="1" showInputMessage="1" showErrorMessage="1" sqref="B15" xr:uid="{00000000-0002-0000-0000-000000000000}">
      <formula1>$M$7:$M$12</formula1>
    </dataValidation>
    <dataValidation type="list" allowBlank="1" showInputMessage="1" showErrorMessage="1" sqref="D7:D20 D30:D42 D43" xr:uid="{00000000-0002-0000-0000-000001000000}">
      <formula1>$L$7:$L$16</formula1>
    </dataValidation>
    <dataValidation type="list" allowBlank="1" showInputMessage="1" showErrorMessage="1" sqref="B7" xr:uid="{00000000-0002-0000-0000-000002000000}">
      <formula1>$N$14:$N$16</formula1>
    </dataValidation>
    <dataValidation type="list" allowBlank="1" showInputMessage="1" showErrorMessage="1" sqref="B12" xr:uid="{00000000-0002-0000-0000-000003000000}">
      <formula1>$O$7:$O$9</formula1>
    </dataValidation>
    <dataValidation type="list" allowBlank="1" showInputMessage="1" showErrorMessage="1" sqref="B41" xr:uid="{00000000-0002-0000-0000-000005000000}">
      <formula1>$N$7:$N$9</formula1>
    </dataValidation>
    <dataValidation type="list" allowBlank="1" showInputMessage="1" showErrorMessage="1" sqref="B18" xr:uid="{39CE56D6-1A4D-490B-8A7E-807F155568EF}">
      <formula1>$M$19:$M$20</formula1>
    </dataValidation>
  </dataValidations>
  <hyperlinks>
    <hyperlink ref="B28" r:id="rId1" location="programguidetext " xr:uid="{00000000-0004-0000-0000-000000000000}"/>
  </hyperlinks>
  <printOptions horizontalCentered="1" verticalCentered="1"/>
  <pageMargins left="0.2" right="0.2" top="0.25" bottom="0.25" header="0.3" footer="0.3"/>
  <pageSetup scale="83"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FD9AD-016F-4E57-A69C-81F05C2C09AB}">
  <sheetPr>
    <tabColor rgb="FF0070C0"/>
  </sheetPr>
  <dimension ref="A1:Z38"/>
  <sheetViews>
    <sheetView zoomScale="120" zoomScaleNormal="120" workbookViewId="0">
      <selection activeCell="B35" sqref="B35"/>
    </sheetView>
  </sheetViews>
  <sheetFormatPr defaultRowHeight="12.75" x14ac:dyDescent="0.2"/>
  <cols>
    <col min="2" max="2" width="57.140625" customWidth="1"/>
    <col min="3" max="3" width="11.85546875" bestFit="1" customWidth="1"/>
    <col min="4" max="4" width="12" bestFit="1" customWidth="1"/>
    <col min="13" max="14" width="9.140625" style="92"/>
    <col min="15" max="16" width="9.28515625" style="92" bestFit="1" customWidth="1"/>
    <col min="17" max="17" width="17.85546875" bestFit="1" customWidth="1"/>
    <col min="18" max="18" width="9.28515625" bestFit="1" customWidth="1"/>
  </cols>
  <sheetData>
    <row r="1" spans="1:26" ht="26.25" x14ac:dyDescent="0.4">
      <c r="A1" s="114" t="s">
        <v>205</v>
      </c>
      <c r="B1" s="114"/>
      <c r="C1" s="114"/>
      <c r="D1" s="114"/>
      <c r="E1" s="114"/>
      <c r="F1" s="114"/>
      <c r="G1" s="114"/>
      <c r="H1" s="114"/>
      <c r="M1" s="76"/>
      <c r="N1" s="76"/>
      <c r="O1" s="76"/>
      <c r="P1" s="76"/>
      <c r="Q1" s="76"/>
      <c r="R1" s="76"/>
      <c r="S1" s="76"/>
      <c r="T1" s="76"/>
      <c r="U1" s="76"/>
      <c r="V1" s="76"/>
      <c r="W1" s="76"/>
      <c r="X1" s="76"/>
      <c r="Y1" s="76"/>
      <c r="Z1" s="76"/>
    </row>
    <row r="2" spans="1:26" x14ac:dyDescent="0.2">
      <c r="M2" s="76"/>
      <c r="N2" s="76"/>
      <c r="O2" s="76"/>
      <c r="P2" s="76"/>
      <c r="Q2" s="76"/>
      <c r="R2" s="76"/>
      <c r="S2" s="76"/>
      <c r="T2" s="76"/>
      <c r="U2" s="76"/>
      <c r="V2" s="76"/>
      <c r="W2" s="76"/>
      <c r="X2" s="76"/>
      <c r="Y2" s="76"/>
      <c r="Z2" s="76"/>
    </row>
    <row r="3" spans="1:26" ht="18.75" thickBot="1" x14ac:dyDescent="0.3">
      <c r="A3" s="72" t="s">
        <v>204</v>
      </c>
      <c r="F3" s="92"/>
      <c r="G3" s="92"/>
      <c r="H3" s="92"/>
      <c r="I3" s="92"/>
      <c r="J3" s="92"/>
      <c r="K3" s="92"/>
      <c r="L3" s="92"/>
      <c r="M3" s="76"/>
      <c r="N3" s="76"/>
      <c r="O3" s="76"/>
      <c r="P3" s="76"/>
      <c r="Q3" s="76"/>
      <c r="R3" s="76"/>
      <c r="S3" s="76"/>
      <c r="T3" s="76"/>
      <c r="U3" s="76"/>
      <c r="V3" s="76"/>
      <c r="W3" s="76"/>
      <c r="X3" s="76"/>
      <c r="Y3" s="76"/>
      <c r="Z3" s="76"/>
    </row>
    <row r="4" spans="1:26" ht="15" x14ac:dyDescent="0.2">
      <c r="A4" s="93"/>
      <c r="B4" s="94" t="s">
        <v>156</v>
      </c>
      <c r="C4" s="95" t="e">
        <f>GPA!I23</f>
        <v>#DIV/0!</v>
      </c>
      <c r="D4" s="96" t="e">
        <f>P15</f>
        <v>#DIV/0!</v>
      </c>
      <c r="E4" s="97"/>
      <c r="F4" s="74"/>
      <c r="G4" s="74"/>
      <c r="H4" s="74"/>
      <c r="I4" s="92"/>
      <c r="J4" s="92"/>
      <c r="K4" s="92"/>
      <c r="L4" s="92"/>
      <c r="M4" s="76"/>
      <c r="N4" s="75" t="s">
        <v>168</v>
      </c>
      <c r="O4" s="75"/>
      <c r="P4" s="75"/>
      <c r="Q4" s="76" t="s">
        <v>179</v>
      </c>
      <c r="R4" s="76"/>
      <c r="S4" s="76" t="s">
        <v>186</v>
      </c>
      <c r="T4" s="76"/>
      <c r="U4" s="76"/>
      <c r="V4" s="76"/>
      <c r="W4" s="76"/>
      <c r="X4" s="76"/>
      <c r="Y4" s="76"/>
      <c r="Z4" s="76"/>
    </row>
    <row r="5" spans="1:26" ht="15" x14ac:dyDescent="0.2">
      <c r="A5" s="93"/>
      <c r="B5" s="94" t="s">
        <v>157</v>
      </c>
      <c r="C5" s="98">
        <f>R10</f>
        <v>0</v>
      </c>
      <c r="D5" s="99">
        <f>IF(C5=3,2,IF(C5=2,1,0))</f>
        <v>0</v>
      </c>
      <c r="E5" s="97"/>
      <c r="F5" s="74"/>
      <c r="G5" s="74"/>
      <c r="H5" s="74"/>
      <c r="I5" s="92"/>
      <c r="J5" s="92"/>
      <c r="K5" s="92"/>
      <c r="L5" s="92"/>
      <c r="M5" s="76"/>
      <c r="N5" s="77" t="s">
        <v>169</v>
      </c>
      <c r="O5" s="78" t="e">
        <f>IF(C4&gt;3.799999, 1,0)</f>
        <v>#DIV/0!</v>
      </c>
      <c r="P5" s="79">
        <v>25</v>
      </c>
      <c r="Q5" s="76" t="s">
        <v>180</v>
      </c>
      <c r="R5" s="76"/>
      <c r="S5" s="76" t="s">
        <v>32</v>
      </c>
      <c r="T5" s="76"/>
      <c r="U5" s="76"/>
      <c r="V5" s="76"/>
      <c r="W5" s="76"/>
      <c r="X5" s="76"/>
      <c r="Y5" s="76"/>
      <c r="Z5" s="76"/>
    </row>
    <row r="6" spans="1:26" ht="15" x14ac:dyDescent="0.2">
      <c r="A6" s="93"/>
      <c r="B6" s="94" t="s">
        <v>158</v>
      </c>
      <c r="C6" s="88"/>
      <c r="D6" s="99">
        <f t="shared" ref="D6" si="0">IF(C6="y",1,0)</f>
        <v>0</v>
      </c>
      <c r="E6" s="97"/>
      <c r="F6" s="74"/>
      <c r="G6" s="74"/>
      <c r="H6" s="74"/>
      <c r="I6" s="92"/>
      <c r="J6" s="92"/>
      <c r="K6" s="92"/>
      <c r="L6" s="92"/>
      <c r="M6" s="76"/>
      <c r="N6" s="77" t="s">
        <v>170</v>
      </c>
      <c r="O6" s="78" t="e">
        <f>IF(C4&gt;3.699999, 1,0)</f>
        <v>#DIV/0!</v>
      </c>
      <c r="P6" s="79">
        <v>24</v>
      </c>
      <c r="Q6" s="76" t="s">
        <v>181</v>
      </c>
      <c r="R6" s="76"/>
      <c r="S6" s="76" t="s">
        <v>30</v>
      </c>
      <c r="T6" s="76"/>
      <c r="U6" s="76"/>
      <c r="V6" s="76"/>
      <c r="W6" s="76"/>
      <c r="X6" s="76"/>
      <c r="Y6" s="76"/>
      <c r="Z6" s="76"/>
    </row>
    <row r="7" spans="1:26" ht="15.75" thickBot="1" x14ac:dyDescent="0.25">
      <c r="A7" s="93"/>
      <c r="B7" s="94" t="s">
        <v>159</v>
      </c>
      <c r="C7" s="100">
        <f>GPA!E23</f>
        <v>0</v>
      </c>
      <c r="D7" s="101">
        <f>IF(C7&gt;52,2, IF(C7&gt;36.99999999,1,0))</f>
        <v>0</v>
      </c>
      <c r="E7" s="97"/>
      <c r="F7" s="74"/>
      <c r="G7" s="74"/>
      <c r="H7" s="74"/>
      <c r="I7" s="92"/>
      <c r="J7" s="92"/>
      <c r="K7" s="92"/>
      <c r="L7" s="92"/>
      <c r="M7" s="76"/>
      <c r="N7" s="77" t="s">
        <v>171</v>
      </c>
      <c r="O7" s="78" t="e">
        <f>IF(C4&gt;3.599999, 1,0)</f>
        <v>#DIV/0!</v>
      </c>
      <c r="P7" s="79">
        <v>23</v>
      </c>
      <c r="Q7" s="76" t="s">
        <v>182</v>
      </c>
      <c r="R7" s="76" t="str">
        <f>IF(GPA!D8="A",1,IF(GPA!D8="B",1,IF(GPA!D8="C",1,IF(GPA!D8="P",1,IF(GPA!D8="S",1,"N")))))</f>
        <v>N</v>
      </c>
      <c r="S7" s="76" t="s">
        <v>31</v>
      </c>
      <c r="T7" s="76"/>
      <c r="U7" s="76"/>
      <c r="V7" s="76"/>
      <c r="W7" s="76"/>
      <c r="X7" s="76"/>
      <c r="Y7" s="76"/>
      <c r="Z7" s="76"/>
    </row>
    <row r="8" spans="1:26" ht="18.75" thickBot="1" x14ac:dyDescent="0.3">
      <c r="A8" s="72" t="s">
        <v>160</v>
      </c>
      <c r="C8" s="71"/>
      <c r="D8" s="71"/>
      <c r="F8" s="92"/>
      <c r="G8" s="92"/>
      <c r="H8" s="92"/>
      <c r="I8" s="92"/>
      <c r="J8" s="92"/>
      <c r="K8" s="92"/>
      <c r="L8" s="92"/>
      <c r="M8" s="76"/>
      <c r="N8" s="77" t="s">
        <v>172</v>
      </c>
      <c r="O8" s="78" t="e">
        <f>IF(C4&gt;3.499999, 1,0)</f>
        <v>#DIV/0!</v>
      </c>
      <c r="P8" s="79">
        <v>22</v>
      </c>
      <c r="Q8" s="76" t="s">
        <v>183</v>
      </c>
      <c r="R8" s="76" t="str">
        <f>IF(GPA!D9="A",1,IF(GPA!D9="B",1,IF(GPA!D9="C",1,IF(GPA!D9="P",1,IF(GPA!D9="S",1,"N")))))</f>
        <v>N</v>
      </c>
      <c r="S8" s="76" t="s">
        <v>187</v>
      </c>
      <c r="T8" s="76"/>
      <c r="U8" s="76"/>
      <c r="V8" s="76"/>
      <c r="W8" s="76"/>
      <c r="X8" s="76"/>
      <c r="Y8" s="76"/>
      <c r="Z8" s="76"/>
    </row>
    <row r="9" spans="1:26" ht="15" x14ac:dyDescent="0.2">
      <c r="A9" s="74"/>
      <c r="B9" s="73" t="s">
        <v>161</v>
      </c>
      <c r="C9" s="86"/>
      <c r="D9" s="87">
        <f>IF(C9="y",4,0)</f>
        <v>0</v>
      </c>
      <c r="E9" s="97"/>
      <c r="F9" s="97"/>
      <c r="G9" s="97"/>
      <c r="H9" s="74"/>
      <c r="I9" s="74"/>
      <c r="J9" s="92"/>
      <c r="K9" s="92"/>
      <c r="L9" s="92"/>
      <c r="M9" s="76"/>
      <c r="N9" s="77" t="s">
        <v>173</v>
      </c>
      <c r="O9" s="78" t="e">
        <f>IF(C4&gt;3.399999, 1,0)</f>
        <v>#DIV/0!</v>
      </c>
      <c r="P9" s="79">
        <v>21</v>
      </c>
      <c r="Q9" s="76" t="s">
        <v>184</v>
      </c>
      <c r="R9" s="76" t="str">
        <f>IF(GPA!D10="A",1,IF(GPA!D10="B",1,IF(GPA!D10="C",1,IF(GPA!D10="P",1,IF(GPA!D10="S",1,"N")))))</f>
        <v>N</v>
      </c>
      <c r="S9" s="76"/>
      <c r="T9" s="76"/>
      <c r="U9" s="76"/>
      <c r="V9" s="76"/>
      <c r="W9" s="76"/>
      <c r="X9" s="76"/>
      <c r="Y9" s="76"/>
      <c r="Z9" s="76"/>
    </row>
    <row r="10" spans="1:26" ht="15" x14ac:dyDescent="0.2">
      <c r="A10" s="74"/>
      <c r="B10" s="73" t="s">
        <v>188</v>
      </c>
      <c r="C10" s="88"/>
      <c r="D10" s="89">
        <f>IF(C10="y",6,0)</f>
        <v>0</v>
      </c>
      <c r="E10" s="97"/>
      <c r="F10" s="97"/>
      <c r="G10" s="97"/>
      <c r="H10" s="74"/>
      <c r="I10" s="74"/>
      <c r="J10" s="92"/>
      <c r="K10" s="92"/>
      <c r="L10" s="92"/>
      <c r="M10" s="76"/>
      <c r="N10" s="77" t="s">
        <v>174</v>
      </c>
      <c r="O10" s="78" t="e">
        <f>IF(C4&gt;3.329999, 1,0)</f>
        <v>#DIV/0!</v>
      </c>
      <c r="P10" s="79">
        <v>20</v>
      </c>
      <c r="Q10" s="76" t="s">
        <v>185</v>
      </c>
      <c r="R10" s="76">
        <f>SUM(R7:R9)</f>
        <v>0</v>
      </c>
      <c r="S10" s="76"/>
      <c r="T10" s="76"/>
      <c r="U10" s="76"/>
      <c r="V10" s="76"/>
      <c r="W10" s="76"/>
      <c r="X10" s="76"/>
      <c r="Y10" s="76"/>
      <c r="Z10" s="76"/>
    </row>
    <row r="11" spans="1:26" ht="15" x14ac:dyDescent="0.2">
      <c r="A11" s="74"/>
      <c r="B11" s="73" t="s">
        <v>162</v>
      </c>
      <c r="C11" s="88"/>
      <c r="D11" s="89">
        <f>IF(C11="y",1,0)</f>
        <v>0</v>
      </c>
      <c r="E11" s="97"/>
      <c r="F11" s="97"/>
      <c r="G11" s="97"/>
      <c r="H11" s="74"/>
      <c r="I11" s="74"/>
      <c r="J11" s="92"/>
      <c r="K11" s="92"/>
      <c r="L11" s="92"/>
      <c r="M11" s="76"/>
      <c r="N11" s="77" t="s">
        <v>175</v>
      </c>
      <c r="O11" s="78" t="e">
        <f>IF(C4&gt;3.199999, 1,0)</f>
        <v>#DIV/0!</v>
      </c>
      <c r="P11" s="79">
        <v>19</v>
      </c>
      <c r="Q11" s="76"/>
      <c r="R11" s="76"/>
      <c r="S11" s="76"/>
      <c r="T11" s="76"/>
      <c r="U11" s="76"/>
      <c r="V11" s="76"/>
      <c r="W11" s="76"/>
      <c r="X11" s="76"/>
      <c r="Y11" s="76"/>
      <c r="Z11" s="76"/>
    </row>
    <row r="12" spans="1:26" ht="15" x14ac:dyDescent="0.2">
      <c r="A12" s="74"/>
      <c r="B12" s="73" t="s">
        <v>163</v>
      </c>
      <c r="C12" s="88"/>
      <c r="D12" s="89">
        <f t="shared" ref="D12:D14" si="1">IF(C12="y",1,0)</f>
        <v>0</v>
      </c>
      <c r="E12" s="97"/>
      <c r="F12" s="97"/>
      <c r="G12" s="97"/>
      <c r="H12" s="74"/>
      <c r="I12" s="74"/>
      <c r="J12" s="92"/>
      <c r="K12" s="92"/>
      <c r="L12" s="92"/>
      <c r="M12" s="76"/>
      <c r="N12" s="77" t="s">
        <v>176</v>
      </c>
      <c r="O12" s="78" t="e">
        <f>IF(C4&gt;3.149999, 1,0)</f>
        <v>#DIV/0!</v>
      </c>
      <c r="P12" s="79">
        <v>17</v>
      </c>
      <c r="Q12" s="76"/>
      <c r="R12" s="76"/>
      <c r="S12" s="76"/>
      <c r="T12" s="76"/>
      <c r="U12" s="76"/>
      <c r="V12" s="76"/>
      <c r="W12" s="76"/>
      <c r="X12" s="76"/>
      <c r="Y12" s="76"/>
      <c r="Z12" s="76"/>
    </row>
    <row r="13" spans="1:26" ht="15" x14ac:dyDescent="0.2">
      <c r="A13" s="74"/>
      <c r="B13" s="73" t="s">
        <v>164</v>
      </c>
      <c r="C13" s="88"/>
      <c r="D13" s="89">
        <f t="shared" si="1"/>
        <v>0</v>
      </c>
      <c r="E13" s="74"/>
      <c r="F13" s="74"/>
      <c r="G13" s="74"/>
      <c r="H13" s="74"/>
      <c r="I13" s="74"/>
      <c r="J13" s="92"/>
      <c r="K13" s="92"/>
      <c r="L13" s="92"/>
      <c r="M13" s="76"/>
      <c r="N13" s="77" t="s">
        <v>177</v>
      </c>
      <c r="O13" s="78" t="e">
        <f>IF(C4&gt;2.99999, 1,0)</f>
        <v>#DIV/0!</v>
      </c>
      <c r="P13" s="79">
        <v>15</v>
      </c>
      <c r="Q13" s="76"/>
      <c r="R13" s="76"/>
      <c r="S13" s="76"/>
      <c r="T13" s="76"/>
      <c r="U13" s="76"/>
      <c r="V13" s="76"/>
      <c r="W13" s="76"/>
      <c r="X13" s="76"/>
      <c r="Y13" s="76"/>
      <c r="Z13" s="76"/>
    </row>
    <row r="14" spans="1:26" ht="15" x14ac:dyDescent="0.2">
      <c r="A14" s="74"/>
      <c r="B14" s="73" t="s">
        <v>165</v>
      </c>
      <c r="C14" s="88"/>
      <c r="D14" s="89">
        <f t="shared" si="1"/>
        <v>0</v>
      </c>
      <c r="E14" s="74"/>
      <c r="F14" s="74"/>
      <c r="G14" s="74"/>
      <c r="H14" s="74"/>
      <c r="I14" s="74"/>
      <c r="J14" s="92"/>
      <c r="K14" s="92"/>
      <c r="L14" s="92"/>
      <c r="M14" s="76"/>
      <c r="N14" s="77" t="s">
        <v>178</v>
      </c>
      <c r="O14" s="78" t="e">
        <f>SUM(O5:O13)</f>
        <v>#DIV/0!</v>
      </c>
      <c r="P14" s="79"/>
      <c r="Q14" s="76"/>
      <c r="R14" s="76"/>
      <c r="S14" s="76"/>
      <c r="T14" s="76"/>
      <c r="U14" s="76"/>
      <c r="V14" s="76"/>
      <c r="W14" s="76"/>
      <c r="X14" s="76"/>
      <c r="Y14" s="76"/>
      <c r="Z14" s="76"/>
    </row>
    <row r="15" spans="1:26" ht="15" x14ac:dyDescent="0.2">
      <c r="A15" s="74"/>
      <c r="B15" s="73" t="s">
        <v>166</v>
      </c>
      <c r="C15" s="88"/>
      <c r="D15" s="89">
        <f>IF(C15="y",2,0)</f>
        <v>0</v>
      </c>
      <c r="E15" s="74"/>
      <c r="F15" s="74"/>
      <c r="G15" s="74"/>
      <c r="H15" s="74"/>
      <c r="I15" s="74"/>
      <c r="J15" s="92"/>
      <c r="K15" s="92"/>
      <c r="L15" s="92"/>
      <c r="M15" s="76"/>
      <c r="N15" s="75"/>
      <c r="O15" s="75"/>
      <c r="P15" s="75" t="e">
        <f>IF(O14=9,25,IF(O14=8,24,IF(O14=7,23,IF(O14=6,22,IF(O14=5,21,IF(O14=4,20,IF(O14=3,19,IF(O14=2,19,IF(O14=1,15,0)))))))))</f>
        <v>#DIV/0!</v>
      </c>
      <c r="Q15" s="76"/>
      <c r="R15" s="76"/>
      <c r="S15" s="76"/>
      <c r="T15" s="76"/>
      <c r="U15" s="76"/>
      <c r="V15" s="76"/>
      <c r="W15" s="76"/>
      <c r="X15" s="76"/>
      <c r="Y15" s="76"/>
      <c r="Z15" s="76"/>
    </row>
    <row r="16" spans="1:26" ht="15" x14ac:dyDescent="0.2">
      <c r="A16" s="74"/>
      <c r="B16" s="73" t="s">
        <v>212</v>
      </c>
      <c r="C16" s="88"/>
      <c r="D16" s="89">
        <f>IF(C16="y",2,0)</f>
        <v>0</v>
      </c>
      <c r="E16" s="74"/>
      <c r="F16" s="74"/>
      <c r="G16" s="74"/>
      <c r="H16" s="74"/>
      <c r="I16" s="74"/>
      <c r="J16" s="92"/>
      <c r="K16" s="92"/>
      <c r="L16" s="92"/>
      <c r="M16" s="76"/>
      <c r="N16" s="76"/>
      <c r="O16" s="76"/>
      <c r="P16" s="76"/>
      <c r="Q16" s="76"/>
      <c r="R16" s="76"/>
      <c r="S16" s="76"/>
      <c r="T16" s="76"/>
      <c r="U16" s="76"/>
      <c r="V16" s="76"/>
      <c r="W16" s="76"/>
      <c r="X16" s="76"/>
      <c r="Y16" s="76"/>
      <c r="Z16" s="76"/>
    </row>
    <row r="17" spans="1:26" ht="15" x14ac:dyDescent="0.2">
      <c r="A17" s="74"/>
      <c r="B17" s="73" t="s">
        <v>167</v>
      </c>
      <c r="C17" s="88"/>
      <c r="D17" s="89">
        <f>IF(C17="y",2,0)</f>
        <v>0</v>
      </c>
      <c r="E17" s="74"/>
      <c r="F17" s="74"/>
      <c r="G17" s="74"/>
      <c r="H17" s="74"/>
      <c r="I17" s="74"/>
      <c r="J17" s="92"/>
      <c r="K17" s="92"/>
      <c r="L17" s="92"/>
      <c r="M17" s="76"/>
      <c r="N17" s="76"/>
      <c r="O17" s="76"/>
      <c r="P17" s="76"/>
      <c r="Q17" s="76"/>
      <c r="R17" s="76"/>
      <c r="S17" s="76"/>
      <c r="T17" s="76"/>
      <c r="U17" s="76"/>
      <c r="V17" s="76"/>
      <c r="W17" s="76"/>
      <c r="X17" s="76"/>
      <c r="Y17" s="76"/>
      <c r="Z17" s="76"/>
    </row>
    <row r="18" spans="1:26" ht="15" x14ac:dyDescent="0.2">
      <c r="A18" s="74"/>
      <c r="B18" s="73" t="s">
        <v>211</v>
      </c>
      <c r="C18" s="88"/>
      <c r="D18" s="89">
        <f>IF(C18="y",2,0)</f>
        <v>0</v>
      </c>
      <c r="E18" s="74"/>
      <c r="F18" s="74"/>
      <c r="G18" s="74"/>
      <c r="H18" s="74"/>
      <c r="I18" s="74"/>
      <c r="J18" s="92"/>
      <c r="K18" s="92"/>
      <c r="L18" s="92"/>
      <c r="Q18" s="76"/>
      <c r="R18" s="76"/>
      <c r="S18" s="76"/>
      <c r="T18" s="76"/>
    </row>
    <row r="19" spans="1:26" ht="15" x14ac:dyDescent="0.2">
      <c r="A19" s="74"/>
      <c r="B19" s="73" t="s">
        <v>207</v>
      </c>
      <c r="C19" s="88"/>
      <c r="D19" s="89">
        <f>IF(C19="y",2,0)</f>
        <v>0</v>
      </c>
      <c r="E19" s="74"/>
      <c r="F19" s="74"/>
      <c r="G19" s="74"/>
      <c r="H19" s="74"/>
      <c r="I19" s="74"/>
      <c r="J19" s="92"/>
      <c r="K19" s="92"/>
      <c r="L19" s="92"/>
      <c r="Q19" s="76"/>
      <c r="R19" s="76"/>
      <c r="S19" s="76"/>
      <c r="T19" s="76"/>
    </row>
    <row r="20" spans="1:26" ht="15" x14ac:dyDescent="0.2">
      <c r="A20" s="74"/>
      <c r="B20" s="73" t="s">
        <v>208</v>
      </c>
      <c r="C20" s="88"/>
      <c r="D20" s="89">
        <f>IF(C20="y",3,0)</f>
        <v>0</v>
      </c>
      <c r="E20" s="74"/>
      <c r="F20" s="74"/>
      <c r="G20" s="74"/>
      <c r="H20" s="74"/>
      <c r="I20" s="74"/>
      <c r="J20" s="92"/>
      <c r="K20" s="92"/>
      <c r="L20" s="92"/>
      <c r="Q20" s="76"/>
      <c r="R20" s="76"/>
      <c r="S20" s="76"/>
      <c r="T20" s="76"/>
    </row>
    <row r="21" spans="1:26" ht="15" x14ac:dyDescent="0.2">
      <c r="A21" s="74"/>
      <c r="B21" s="73" t="s">
        <v>213</v>
      </c>
      <c r="C21" s="88"/>
      <c r="D21" s="89">
        <f>IF(C21="y",1,0)</f>
        <v>0</v>
      </c>
      <c r="E21" s="74"/>
      <c r="F21" s="74"/>
      <c r="G21" s="74"/>
      <c r="H21" s="74"/>
      <c r="I21" s="74"/>
      <c r="J21" s="92"/>
      <c r="K21" s="92"/>
      <c r="L21" s="92"/>
      <c r="Q21" s="76"/>
      <c r="R21" s="76"/>
      <c r="S21" s="76"/>
      <c r="T21" s="76"/>
    </row>
    <row r="22" spans="1:26" ht="15" x14ac:dyDescent="0.2">
      <c r="A22" s="74"/>
      <c r="B22" s="73" t="s">
        <v>209</v>
      </c>
      <c r="C22" s="88"/>
      <c r="D22" s="89">
        <f>IF(C22="y",1,0)</f>
        <v>0</v>
      </c>
      <c r="E22" s="74"/>
      <c r="F22" s="74"/>
      <c r="G22" s="74"/>
      <c r="H22" s="74"/>
      <c r="I22" s="74"/>
      <c r="J22" s="92"/>
      <c r="K22" s="92"/>
      <c r="L22" s="92"/>
      <c r="Q22" s="76"/>
      <c r="R22" s="76"/>
      <c r="S22" s="76"/>
      <c r="T22" s="76"/>
    </row>
    <row r="23" spans="1:26" ht="15.75" thickBot="1" x14ac:dyDescent="0.25">
      <c r="A23" s="74"/>
      <c r="B23" s="73" t="s">
        <v>210</v>
      </c>
      <c r="C23" s="90"/>
      <c r="D23" s="91">
        <f>IF(C23="y",1,0)</f>
        <v>0</v>
      </c>
      <c r="E23" s="74"/>
      <c r="F23" s="74"/>
      <c r="G23" s="74"/>
      <c r="H23" s="74"/>
      <c r="I23" s="74"/>
      <c r="J23" s="92"/>
      <c r="K23" s="92"/>
      <c r="L23" s="92"/>
      <c r="Q23" s="76"/>
      <c r="R23" s="76"/>
      <c r="S23" s="76"/>
      <c r="T23" s="76"/>
    </row>
    <row r="24" spans="1:26" ht="15" x14ac:dyDescent="0.2">
      <c r="A24" s="74"/>
      <c r="B24" s="74"/>
      <c r="C24" s="74"/>
      <c r="D24" s="74"/>
      <c r="E24" s="74"/>
      <c r="F24" s="74"/>
      <c r="G24" s="74"/>
      <c r="H24" s="74"/>
      <c r="I24" s="74"/>
      <c r="Q24" s="76"/>
      <c r="R24" s="76"/>
      <c r="S24" s="76"/>
      <c r="T24" s="76"/>
    </row>
    <row r="25" spans="1:26" ht="20.25" x14ac:dyDescent="0.3">
      <c r="A25" s="74"/>
      <c r="B25" s="73">
        <f>GPA!C4</f>
        <v>0</v>
      </c>
      <c r="C25" s="74" t="s">
        <v>189</v>
      </c>
      <c r="D25" s="80" t="e">
        <f>SUM(D4:D23)</f>
        <v>#DIV/0!</v>
      </c>
      <c r="E25" s="74" t="s">
        <v>206</v>
      </c>
      <c r="F25" s="74"/>
      <c r="G25" s="74"/>
      <c r="H25" s="74"/>
      <c r="I25" s="74"/>
    </row>
    <row r="26" spans="1:26" ht="15" x14ac:dyDescent="0.2">
      <c r="A26" s="74"/>
      <c r="B26" s="73"/>
      <c r="C26" s="74"/>
      <c r="D26" s="74"/>
      <c r="F26" s="74"/>
      <c r="G26" s="74"/>
      <c r="H26" s="74"/>
      <c r="I26" s="74"/>
    </row>
    <row r="27" spans="1:26" ht="15" x14ac:dyDescent="0.2">
      <c r="A27" s="81" t="s">
        <v>190</v>
      </c>
      <c r="B27" s="74"/>
      <c r="C27" s="74"/>
      <c r="D27" s="74"/>
      <c r="E27" s="74"/>
      <c r="F27" s="74"/>
      <c r="G27" s="74"/>
      <c r="H27" s="74"/>
      <c r="I27" s="74"/>
    </row>
    <row r="28" spans="1:26" ht="15" x14ac:dyDescent="0.2">
      <c r="E28" s="74"/>
      <c r="F28" s="74"/>
      <c r="G28" s="74"/>
      <c r="H28" s="74"/>
      <c r="I28" s="74"/>
    </row>
    <row r="29" spans="1:26" ht="15" x14ac:dyDescent="0.2">
      <c r="A29" s="74"/>
      <c r="B29" s="74"/>
      <c r="C29" s="74"/>
      <c r="D29" s="74"/>
      <c r="E29" s="74"/>
      <c r="F29" s="74"/>
      <c r="G29" s="74"/>
      <c r="H29" s="74"/>
      <c r="I29" s="74"/>
    </row>
    <row r="30" spans="1:26" ht="15" x14ac:dyDescent="0.2">
      <c r="A30" s="74"/>
      <c r="B30" s="74"/>
      <c r="C30" s="74"/>
      <c r="D30" s="74"/>
      <c r="E30" s="74"/>
      <c r="F30" s="74"/>
      <c r="G30" s="74"/>
      <c r="H30" s="74"/>
      <c r="I30" s="74"/>
    </row>
    <row r="31" spans="1:26" ht="15" x14ac:dyDescent="0.2">
      <c r="A31" s="74"/>
      <c r="B31" s="74"/>
      <c r="C31" s="74"/>
      <c r="D31" s="74"/>
      <c r="E31" s="74"/>
      <c r="F31" s="74"/>
      <c r="G31" s="74"/>
      <c r="H31" s="74"/>
      <c r="I31" s="74"/>
    </row>
    <row r="32" spans="1:26" ht="15" x14ac:dyDescent="0.2">
      <c r="A32" s="74"/>
      <c r="B32" s="74"/>
      <c r="C32" s="74"/>
      <c r="D32" s="74"/>
      <c r="E32" s="74"/>
      <c r="F32" s="74"/>
      <c r="G32" s="74"/>
      <c r="H32" s="74"/>
      <c r="I32" s="74"/>
    </row>
    <row r="33" spans="1:9" ht="15" x14ac:dyDescent="0.2">
      <c r="A33" s="74"/>
      <c r="B33" s="74"/>
      <c r="C33" s="74"/>
      <c r="D33" s="74"/>
      <c r="E33" s="74"/>
      <c r="F33" s="74"/>
      <c r="G33" s="74"/>
      <c r="H33" s="74"/>
      <c r="I33" s="74"/>
    </row>
    <row r="34" spans="1:9" ht="15" x14ac:dyDescent="0.2">
      <c r="A34" s="74"/>
      <c r="B34" s="74"/>
      <c r="C34" s="74"/>
      <c r="D34" s="74"/>
      <c r="E34" s="74"/>
      <c r="F34" s="74"/>
      <c r="G34" s="74"/>
      <c r="H34" s="74"/>
      <c r="I34" s="74"/>
    </row>
    <row r="35" spans="1:9" ht="15" x14ac:dyDescent="0.2">
      <c r="A35" s="74"/>
      <c r="B35" s="74"/>
      <c r="C35" s="74"/>
      <c r="D35" s="74"/>
      <c r="E35" s="74"/>
      <c r="F35" s="74"/>
      <c r="G35" s="74"/>
      <c r="H35" s="74"/>
      <c r="I35" s="74"/>
    </row>
    <row r="36" spans="1:9" ht="15" x14ac:dyDescent="0.2">
      <c r="A36" s="74"/>
      <c r="B36" s="74"/>
      <c r="C36" s="74"/>
      <c r="D36" s="74"/>
      <c r="E36" s="74"/>
      <c r="F36" s="74"/>
      <c r="G36" s="74"/>
      <c r="H36" s="74"/>
      <c r="I36" s="74"/>
    </row>
    <row r="37" spans="1:9" ht="15" x14ac:dyDescent="0.2">
      <c r="A37" s="74"/>
      <c r="B37" s="74"/>
      <c r="C37" s="74"/>
      <c r="D37" s="74"/>
      <c r="E37" s="74"/>
      <c r="F37" s="74"/>
      <c r="G37" s="74"/>
      <c r="H37" s="74"/>
      <c r="I37" s="74"/>
    </row>
    <row r="38" spans="1:9" ht="15" x14ac:dyDescent="0.2">
      <c r="A38" s="74"/>
      <c r="B38" s="74"/>
      <c r="C38" s="74"/>
      <c r="D38" s="74"/>
      <c r="E38" s="74"/>
      <c r="F38" s="74"/>
      <c r="G38" s="74"/>
      <c r="H38" s="74"/>
      <c r="I38" s="74"/>
    </row>
  </sheetData>
  <mergeCells count="1">
    <mergeCell ref="A1:H1"/>
  </mergeCells>
  <dataValidations count="1">
    <dataValidation type="list" allowBlank="1" showInputMessage="1" showErrorMessage="1" sqref="C9:C23 C6" xr:uid="{390C4578-8A02-489C-9BAB-FA31747CD18F}">
      <formula1>$Q$5:$Q$6</formula1>
    </dataValidation>
  </dataValidations>
  <pageMargins left="0.7" right="0.7" top="0.75" bottom="0.75" header="0.3" footer="0.3"/>
  <pageSetup scale="72" orientation="portrait" horizontalDpi="4294967293" verticalDpi="4294967293" r:id="rId1"/>
  <ignoredErrors>
    <ignoredError sqref="P15 O5:O14 C4"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I53"/>
  <sheetViews>
    <sheetView showGridLines="0" workbookViewId="0">
      <selection activeCell="H19" sqref="H19"/>
    </sheetView>
  </sheetViews>
  <sheetFormatPr defaultColWidth="8.85546875" defaultRowHeight="12.75" x14ac:dyDescent="0.2"/>
  <cols>
    <col min="1" max="1" width="10.7109375" style="35" customWidth="1"/>
    <col min="2" max="2" width="14.7109375" style="35" customWidth="1"/>
    <col min="3" max="3" width="5.7109375" style="35" customWidth="1"/>
    <col min="4" max="4" width="14.7109375" style="35" customWidth="1"/>
    <col min="5" max="5" width="5.7109375" style="35" customWidth="1"/>
    <col min="6" max="6" width="14.7109375" style="35" customWidth="1"/>
    <col min="7" max="7" width="5.7109375" style="35" customWidth="1"/>
    <col min="8" max="8" width="14.7109375" style="35" customWidth="1"/>
    <col min="9" max="9" width="10.7109375" style="52" customWidth="1"/>
    <col min="10" max="16384" width="8.85546875" style="35"/>
  </cols>
  <sheetData>
    <row r="1" spans="1:9" ht="20.25" thickBot="1" x14ac:dyDescent="0.25">
      <c r="A1" s="127" t="s">
        <v>124</v>
      </c>
      <c r="B1" s="127"/>
      <c r="C1" s="127"/>
      <c r="D1" s="127"/>
      <c r="E1" s="127"/>
      <c r="F1" s="127"/>
      <c r="G1" s="127"/>
      <c r="H1" s="127"/>
      <c r="I1" s="127"/>
    </row>
    <row r="2" spans="1:9" ht="15" x14ac:dyDescent="0.2">
      <c r="A2" s="128" t="s">
        <v>145</v>
      </c>
      <c r="B2" s="129"/>
      <c r="C2" s="129"/>
      <c r="D2" s="129"/>
      <c r="E2" s="129"/>
      <c r="F2" s="129"/>
      <c r="G2" s="129"/>
      <c r="H2" s="129"/>
      <c r="I2" s="130"/>
    </row>
    <row r="3" spans="1:9" ht="24" customHeight="1" x14ac:dyDescent="0.2">
      <c r="A3" s="131" t="s">
        <v>125</v>
      </c>
      <c r="B3" s="132"/>
      <c r="C3" s="132"/>
      <c r="D3" s="132"/>
      <c r="E3" s="132"/>
      <c r="F3" s="132"/>
      <c r="G3" s="132"/>
      <c r="H3" s="132"/>
      <c r="I3" s="133"/>
    </row>
    <row r="4" spans="1:9" x14ac:dyDescent="0.2">
      <c r="A4" s="34"/>
      <c r="B4" s="115" t="s">
        <v>135</v>
      </c>
      <c r="D4" s="115" t="s">
        <v>126</v>
      </c>
      <c r="F4" s="115" t="s">
        <v>127</v>
      </c>
      <c r="H4" s="115" t="s">
        <v>141</v>
      </c>
      <c r="I4" s="36"/>
    </row>
    <row r="5" spans="1:9" x14ac:dyDescent="0.2">
      <c r="A5" s="37" t="s">
        <v>100</v>
      </c>
      <c r="B5" s="116"/>
      <c r="C5" s="38"/>
      <c r="D5" s="116"/>
      <c r="E5" s="38"/>
      <c r="F5" s="116"/>
      <c r="G5" s="38"/>
      <c r="H5" s="116"/>
      <c r="I5" s="39" t="s">
        <v>101</v>
      </c>
    </row>
    <row r="6" spans="1:9" x14ac:dyDescent="0.2">
      <c r="A6" s="34"/>
      <c r="B6" s="116"/>
      <c r="D6" s="116"/>
      <c r="F6" s="116"/>
      <c r="H6" s="116"/>
      <c r="I6" s="36"/>
    </row>
    <row r="7" spans="1:9" x14ac:dyDescent="0.2">
      <c r="A7" s="34"/>
      <c r="I7" s="36"/>
    </row>
    <row r="8" spans="1:9" x14ac:dyDescent="0.2">
      <c r="A8" s="34"/>
      <c r="B8" s="117" t="s">
        <v>137</v>
      </c>
      <c r="D8" s="117" t="s">
        <v>128</v>
      </c>
      <c r="F8" s="117" t="s">
        <v>138</v>
      </c>
      <c r="H8" s="117" t="s">
        <v>129</v>
      </c>
      <c r="I8" s="36"/>
    </row>
    <row r="9" spans="1:9" x14ac:dyDescent="0.2">
      <c r="A9" s="40" t="s">
        <v>102</v>
      </c>
      <c r="B9" s="118"/>
      <c r="C9" s="41"/>
      <c r="D9" s="118"/>
      <c r="E9" s="41"/>
      <c r="F9" s="118"/>
      <c r="G9" s="41"/>
      <c r="H9" s="118"/>
      <c r="I9" s="42" t="s">
        <v>105</v>
      </c>
    </row>
    <row r="10" spans="1:9" x14ac:dyDescent="0.2">
      <c r="A10" s="34"/>
      <c r="B10" s="118"/>
      <c r="D10" s="118"/>
      <c r="F10" s="118"/>
      <c r="H10" s="118"/>
      <c r="I10" s="36"/>
    </row>
    <row r="11" spans="1:9" x14ac:dyDescent="0.2">
      <c r="A11" s="34"/>
      <c r="I11" s="36"/>
    </row>
    <row r="12" spans="1:9" x14ac:dyDescent="0.2">
      <c r="A12" s="34"/>
      <c r="B12" s="120" t="s">
        <v>130</v>
      </c>
      <c r="D12" s="120" t="s">
        <v>131</v>
      </c>
      <c r="F12" s="120" t="s">
        <v>132</v>
      </c>
      <c r="I12" s="36"/>
    </row>
    <row r="13" spans="1:9" x14ac:dyDescent="0.2">
      <c r="A13" s="43" t="s">
        <v>103</v>
      </c>
      <c r="B13" s="121"/>
      <c r="C13" s="44"/>
      <c r="D13" s="121"/>
      <c r="E13" s="44"/>
      <c r="F13" s="121"/>
      <c r="G13" s="44"/>
      <c r="H13" s="44"/>
      <c r="I13" s="45" t="s">
        <v>106</v>
      </c>
    </row>
    <row r="14" spans="1:9" x14ac:dyDescent="0.2">
      <c r="A14" s="34"/>
      <c r="B14" s="121"/>
      <c r="D14" s="121"/>
      <c r="F14" s="121"/>
      <c r="I14" s="36"/>
    </row>
    <row r="15" spans="1:9" x14ac:dyDescent="0.2">
      <c r="A15" s="34"/>
      <c r="I15" s="36"/>
    </row>
    <row r="16" spans="1:9" x14ac:dyDescent="0.2">
      <c r="A16" s="34"/>
      <c r="B16" s="122" t="s">
        <v>133</v>
      </c>
      <c r="D16" s="122" t="s">
        <v>134</v>
      </c>
      <c r="F16" s="122" t="s">
        <v>196</v>
      </c>
      <c r="I16" s="36"/>
    </row>
    <row r="17" spans="1:9" x14ac:dyDescent="0.2">
      <c r="A17" s="46" t="s">
        <v>104</v>
      </c>
      <c r="B17" s="123"/>
      <c r="C17" s="47"/>
      <c r="D17" s="123"/>
      <c r="E17" s="47"/>
      <c r="F17" s="123"/>
      <c r="G17" s="47"/>
      <c r="H17" s="47"/>
      <c r="I17" s="48" t="s">
        <v>107</v>
      </c>
    </row>
    <row r="18" spans="1:9" x14ac:dyDescent="0.2">
      <c r="A18" s="34"/>
      <c r="B18" s="123"/>
      <c r="D18" s="123"/>
      <c r="F18" s="123"/>
      <c r="I18" s="36"/>
    </row>
    <row r="19" spans="1:9" x14ac:dyDescent="0.2">
      <c r="A19" s="34"/>
      <c r="I19" s="36"/>
    </row>
    <row r="20" spans="1:9" ht="13.5" thickBot="1" x14ac:dyDescent="0.25">
      <c r="A20" s="53" t="s">
        <v>100</v>
      </c>
      <c r="B20" s="119" t="s">
        <v>108</v>
      </c>
      <c r="C20" s="119"/>
      <c r="D20" s="119"/>
      <c r="E20" s="119"/>
      <c r="F20" s="119"/>
      <c r="G20" s="119"/>
      <c r="H20" s="119"/>
      <c r="I20" s="54"/>
    </row>
    <row r="21" spans="1:9" ht="13.5" thickBot="1" x14ac:dyDescent="0.25"/>
    <row r="22" spans="1:9" ht="15" x14ac:dyDescent="0.2">
      <c r="A22" s="128" t="s">
        <v>146</v>
      </c>
      <c r="B22" s="129"/>
      <c r="C22" s="129"/>
      <c r="D22" s="129"/>
      <c r="E22" s="129"/>
      <c r="F22" s="129"/>
      <c r="G22" s="129"/>
      <c r="H22" s="129"/>
      <c r="I22" s="130"/>
    </row>
    <row r="23" spans="1:9" x14ac:dyDescent="0.2">
      <c r="A23" s="34"/>
      <c r="I23" s="36"/>
    </row>
    <row r="24" spans="1:9" x14ac:dyDescent="0.2">
      <c r="A24" s="34"/>
      <c r="B24" s="115" t="s">
        <v>110</v>
      </c>
      <c r="D24" s="115" t="s">
        <v>149</v>
      </c>
      <c r="F24" s="115" t="s">
        <v>111</v>
      </c>
      <c r="I24" s="36"/>
    </row>
    <row r="25" spans="1:9" x14ac:dyDescent="0.2">
      <c r="A25" s="37" t="s">
        <v>102</v>
      </c>
      <c r="B25" s="116"/>
      <c r="C25" s="38"/>
      <c r="D25" s="116"/>
      <c r="E25" s="38"/>
      <c r="F25" s="116"/>
      <c r="G25" s="38"/>
      <c r="H25" s="38"/>
      <c r="I25" s="39" t="s">
        <v>101</v>
      </c>
    </row>
    <row r="26" spans="1:9" x14ac:dyDescent="0.2">
      <c r="A26" s="34"/>
      <c r="B26" s="116"/>
      <c r="D26" s="116"/>
      <c r="F26" s="116"/>
      <c r="I26" s="36"/>
    </row>
    <row r="27" spans="1:9" x14ac:dyDescent="0.2">
      <c r="A27" s="34"/>
      <c r="I27" s="36"/>
    </row>
    <row r="28" spans="1:9" x14ac:dyDescent="0.2">
      <c r="A28" s="34"/>
      <c r="B28" s="117" t="s">
        <v>112</v>
      </c>
      <c r="D28" s="117" t="s">
        <v>194</v>
      </c>
      <c r="F28" s="117" t="s">
        <v>113</v>
      </c>
      <c r="I28" s="36"/>
    </row>
    <row r="29" spans="1:9" x14ac:dyDescent="0.2">
      <c r="A29" s="40" t="s">
        <v>109</v>
      </c>
      <c r="B29" s="118"/>
      <c r="C29" s="41"/>
      <c r="D29" s="118"/>
      <c r="E29" s="41"/>
      <c r="F29" s="118"/>
      <c r="G29" s="41"/>
      <c r="H29" s="41"/>
      <c r="I29" s="42" t="s">
        <v>114</v>
      </c>
    </row>
    <row r="30" spans="1:9" x14ac:dyDescent="0.2">
      <c r="A30" s="34"/>
      <c r="B30" s="118"/>
      <c r="D30" s="118"/>
      <c r="F30" s="118"/>
      <c r="I30" s="36"/>
    </row>
    <row r="31" spans="1:9" x14ac:dyDescent="0.2">
      <c r="A31" s="34"/>
      <c r="I31" s="36"/>
    </row>
    <row r="32" spans="1:9" x14ac:dyDescent="0.2">
      <c r="A32" s="34"/>
      <c r="B32" s="120" t="s">
        <v>115</v>
      </c>
      <c r="D32" s="120" t="s">
        <v>150</v>
      </c>
      <c r="F32" s="134" t="s">
        <v>195</v>
      </c>
      <c r="H32" s="120" t="s">
        <v>116</v>
      </c>
      <c r="I32" s="36"/>
    </row>
    <row r="33" spans="1:9" x14ac:dyDescent="0.2">
      <c r="A33" s="43" t="s">
        <v>104</v>
      </c>
      <c r="B33" s="121"/>
      <c r="C33" s="44"/>
      <c r="D33" s="121"/>
      <c r="E33" s="44"/>
      <c r="F33" s="135"/>
      <c r="G33" s="44"/>
      <c r="H33" s="121"/>
      <c r="I33" s="45" t="s">
        <v>148</v>
      </c>
    </row>
    <row r="34" spans="1:9" x14ac:dyDescent="0.2">
      <c r="A34" s="34"/>
      <c r="B34" s="121"/>
      <c r="D34" s="121"/>
      <c r="F34" s="135"/>
      <c r="H34" s="121"/>
      <c r="I34" s="36"/>
    </row>
    <row r="35" spans="1:9" x14ac:dyDescent="0.2">
      <c r="A35" s="34"/>
      <c r="I35" s="36"/>
    </row>
    <row r="36" spans="1:9" x14ac:dyDescent="0.2">
      <c r="A36" s="34"/>
      <c r="B36" s="115" t="s">
        <v>117</v>
      </c>
      <c r="D36" s="115" t="s">
        <v>147</v>
      </c>
      <c r="F36" s="115" t="s">
        <v>123</v>
      </c>
      <c r="H36" s="115" t="s">
        <v>123</v>
      </c>
      <c r="I36" s="36"/>
    </row>
    <row r="37" spans="1:9" x14ac:dyDescent="0.2">
      <c r="A37" s="37" t="s">
        <v>102</v>
      </c>
      <c r="B37" s="116"/>
      <c r="C37" s="38"/>
      <c r="D37" s="116"/>
      <c r="E37" s="38"/>
      <c r="F37" s="116"/>
      <c r="G37" s="38"/>
      <c r="H37" s="116"/>
      <c r="I37" s="39" t="s">
        <v>118</v>
      </c>
    </row>
    <row r="38" spans="1:9" x14ac:dyDescent="0.2">
      <c r="A38" s="34"/>
      <c r="B38" s="116"/>
      <c r="D38" s="116"/>
      <c r="F38" s="116"/>
      <c r="H38" s="116"/>
      <c r="I38" s="36"/>
    </row>
    <row r="39" spans="1:9" x14ac:dyDescent="0.2">
      <c r="A39" s="34"/>
      <c r="I39" s="36"/>
    </row>
    <row r="40" spans="1:9" x14ac:dyDescent="0.2">
      <c r="A40" s="34"/>
      <c r="B40" s="117" t="s">
        <v>119</v>
      </c>
      <c r="D40" s="117" t="s">
        <v>123</v>
      </c>
      <c r="F40" s="117" t="s">
        <v>123</v>
      </c>
      <c r="I40" s="36"/>
    </row>
    <row r="41" spans="1:9" x14ac:dyDescent="0.2">
      <c r="A41" s="40" t="s">
        <v>109</v>
      </c>
      <c r="B41" s="118"/>
      <c r="C41" s="41"/>
      <c r="D41" s="118"/>
      <c r="E41" s="41"/>
      <c r="F41" s="118"/>
      <c r="G41" s="41"/>
      <c r="H41" s="41"/>
      <c r="I41" s="42" t="s">
        <v>101</v>
      </c>
    </row>
    <row r="42" spans="1:9" x14ac:dyDescent="0.2">
      <c r="A42" s="34"/>
      <c r="B42" s="118"/>
      <c r="D42" s="118"/>
      <c r="F42" s="118"/>
      <c r="I42" s="36"/>
    </row>
    <row r="43" spans="1:9" x14ac:dyDescent="0.2">
      <c r="A43" s="34"/>
      <c r="I43" s="36"/>
    </row>
    <row r="44" spans="1:9" x14ac:dyDescent="0.2">
      <c r="A44" s="34"/>
      <c r="B44" s="120" t="s">
        <v>120</v>
      </c>
      <c r="D44" s="120" t="s">
        <v>121</v>
      </c>
      <c r="F44" s="120" t="s">
        <v>122</v>
      </c>
      <c r="I44" s="36"/>
    </row>
    <row r="45" spans="1:9" ht="20.45" customHeight="1" x14ac:dyDescent="0.2">
      <c r="A45" s="43" t="s">
        <v>104</v>
      </c>
      <c r="B45" s="121"/>
      <c r="C45" s="44"/>
      <c r="D45" s="121"/>
      <c r="E45" s="44"/>
      <c r="F45" s="121"/>
      <c r="G45" s="44"/>
      <c r="H45" s="44"/>
      <c r="I45" s="45" t="s">
        <v>101</v>
      </c>
    </row>
    <row r="46" spans="1:9" ht="13.5" thickBot="1" x14ac:dyDescent="0.25">
      <c r="A46" s="49"/>
      <c r="B46" s="126"/>
      <c r="C46" s="50"/>
      <c r="D46" s="126"/>
      <c r="E46" s="50"/>
      <c r="F46" s="126"/>
      <c r="G46" s="50"/>
      <c r="H46" s="50"/>
      <c r="I46" s="51"/>
    </row>
    <row r="48" spans="1:9" x14ac:dyDescent="0.2">
      <c r="A48" s="35" t="s">
        <v>144</v>
      </c>
    </row>
    <row r="49" spans="1:9" ht="27.6" customHeight="1" x14ac:dyDescent="0.2">
      <c r="A49" s="124" t="s">
        <v>136</v>
      </c>
      <c r="B49" s="124"/>
      <c r="C49" s="124"/>
      <c r="D49" s="124"/>
      <c r="E49" s="124"/>
      <c r="F49" s="124"/>
      <c r="G49" s="124"/>
      <c r="H49" s="124"/>
      <c r="I49" s="124"/>
    </row>
    <row r="50" spans="1:9" x14ac:dyDescent="0.2">
      <c r="A50" s="124" t="s">
        <v>140</v>
      </c>
      <c r="B50" s="124"/>
      <c r="C50" s="124"/>
      <c r="D50" s="124"/>
      <c r="E50" s="124"/>
      <c r="F50" s="124"/>
      <c r="G50" s="124"/>
      <c r="H50" s="124"/>
      <c r="I50" s="124"/>
    </row>
    <row r="51" spans="1:9" x14ac:dyDescent="0.2">
      <c r="A51" s="124" t="s">
        <v>139</v>
      </c>
      <c r="B51" s="124"/>
      <c r="C51" s="124"/>
      <c r="D51" s="124"/>
      <c r="E51" s="124"/>
      <c r="F51" s="124"/>
      <c r="G51" s="124"/>
      <c r="H51" s="124"/>
      <c r="I51" s="124"/>
    </row>
    <row r="52" spans="1:9" ht="14.25" x14ac:dyDescent="0.2">
      <c r="A52" s="125" t="s">
        <v>142</v>
      </c>
      <c r="B52" s="125"/>
      <c r="C52" s="125"/>
      <c r="D52" s="125"/>
      <c r="E52" s="125"/>
      <c r="F52" s="125"/>
      <c r="G52" s="125"/>
      <c r="H52" s="125"/>
      <c r="I52" s="125"/>
    </row>
    <row r="53" spans="1:9" x14ac:dyDescent="0.2">
      <c r="A53" s="124" t="s">
        <v>143</v>
      </c>
      <c r="B53" s="125"/>
      <c r="C53" s="125"/>
      <c r="D53" s="125"/>
      <c r="E53" s="125"/>
      <c r="F53" s="125"/>
      <c r="G53" s="125"/>
      <c r="H53" s="125"/>
      <c r="I53" s="125"/>
    </row>
  </sheetData>
  <mergeCells count="44">
    <mergeCell ref="A49:I49"/>
    <mergeCell ref="A51:I51"/>
    <mergeCell ref="A50:I50"/>
    <mergeCell ref="A52:I52"/>
    <mergeCell ref="A22:I22"/>
    <mergeCell ref="F28:F30"/>
    <mergeCell ref="B32:B34"/>
    <mergeCell ref="D32:D34"/>
    <mergeCell ref="F32:F34"/>
    <mergeCell ref="D40:D42"/>
    <mergeCell ref="A53:I53"/>
    <mergeCell ref="B44:B46"/>
    <mergeCell ref="D44:D46"/>
    <mergeCell ref="F44:F46"/>
    <mergeCell ref="A1:I1"/>
    <mergeCell ref="A2:I2"/>
    <mergeCell ref="A3:I3"/>
    <mergeCell ref="B36:B38"/>
    <mergeCell ref="H32:H34"/>
    <mergeCell ref="F36:F38"/>
    <mergeCell ref="H36:H38"/>
    <mergeCell ref="B40:B42"/>
    <mergeCell ref="D36:D38"/>
    <mergeCell ref="F40:F42"/>
    <mergeCell ref="B28:B30"/>
    <mergeCell ref="D28:D30"/>
    <mergeCell ref="B20:H20"/>
    <mergeCell ref="B24:B26"/>
    <mergeCell ref="D24:D26"/>
    <mergeCell ref="F24:F26"/>
    <mergeCell ref="B12:B14"/>
    <mergeCell ref="D12:D14"/>
    <mergeCell ref="F12:F14"/>
    <mergeCell ref="B16:B18"/>
    <mergeCell ref="D16:D18"/>
    <mergeCell ref="F16:F18"/>
    <mergeCell ref="B4:B6"/>
    <mergeCell ref="D4:D6"/>
    <mergeCell ref="F4:F6"/>
    <mergeCell ref="H4:H6"/>
    <mergeCell ref="B8:B10"/>
    <mergeCell ref="D8:D10"/>
    <mergeCell ref="F8:F10"/>
    <mergeCell ref="H8:H10"/>
  </mergeCells>
  <printOptions horizontalCentered="1"/>
  <pageMargins left="0.25" right="0.25" top="0.5" bottom="0.2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3 G H V y 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i 3 G H 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t x h 1 c o i k e 4 D g A A A B E A A A A T A B w A R m 9 y b X V s Y X M v U 2 V j d G l v b j E u b S C i G A A o o B Q A A A A A A A A A A A A A A A A A A A A A A A A A A A A r T k 0 u y c z P U w i G 0 I b W A F B L A Q I t A B Q A A g A I A I t x h 1 c g O B 9 n p A A A A P U A A A A S A A A A A A A A A A A A A A A A A A A A A A B D b 2 5 m a W c v U G F j a 2 F n Z S 5 4 b W x Q S w E C L Q A U A A I A C A C L c Y d X D 8 r p q 6 Q A A A D p A A A A E w A A A A A A A A A A A A A A A A D w A A A A W 0 N v b n R l b n R f V H l w Z X N d L n h t b F B L A Q I t A B Q A A g A I A I t x h 1 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w B s a P y d b o S 6 Y C 5 Q a m v G 2 F A A A A A A I A A A A A A A N m A A D A A A A A E A A A A B J D W K E H i x t 3 X J P 9 j l k H v 0 0 A A A A A B I A A A K A A A A A Q A A A A 6 z l 9 8 9 j 1 n 1 d h c L x y n 4 / E A V A A A A C Q 4 E p w 8 A 3 L 1 n i p h C U x l 5 X l Q g Z a u H C 5 b / g b K S A U s z Z d R 9 W z 1 N C H r j G E A q I Z D M a D q e s S S Y B C 5 2 e 5 U P r R w W h + W / I Z Z a M i q H I 7 z N m + y j w w p X C Z b x Q A A A C F l X T g W k q S w R w X C P U p 1 / / E m M m q o Q = = < / D a t a M a s h u p > 
</file>

<file path=customXml/itemProps1.xml><?xml version="1.0" encoding="utf-8"?>
<ds:datastoreItem xmlns:ds="http://schemas.openxmlformats.org/officeDocument/2006/customXml" ds:itemID="{E1A0DFAA-542D-474D-8FFD-9D6011985B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GPA</vt:lpstr>
      <vt:lpstr>App Points</vt:lpstr>
      <vt:lpstr>Program Guide</vt:lpstr>
      <vt:lpstr>COMM__SELECT_COURSE</vt:lpstr>
      <vt:lpstr>'App Points'!Print_Area</vt:lpstr>
      <vt:lpstr>GPA!Print_Area</vt:lpstr>
    </vt:vector>
  </TitlesOfParts>
  <Company>Southwestern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dc:creator>
  <cp:lastModifiedBy>Schiro, Amber D</cp:lastModifiedBy>
  <cp:lastPrinted>2022-10-18T21:30:08Z</cp:lastPrinted>
  <dcterms:created xsi:type="dcterms:W3CDTF">2015-10-30T20:29:35Z</dcterms:created>
  <dcterms:modified xsi:type="dcterms:W3CDTF">2024-01-25T20:00:45Z</dcterms:modified>
</cp:coreProperties>
</file>